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7935" activeTab="1"/>
  </bookViews>
  <sheets>
    <sheet name="roboczy" sheetId="1" r:id="rId1"/>
    <sheet name="7.1.2" sheetId="2" r:id="rId2"/>
  </sheets>
  <definedNames>
    <definedName name="_xlnm.Print_Area" localSheetId="1">'7.1.2'!$A$1:$AB$23</definedName>
    <definedName name="_xlnm.Print_Titles" localSheetId="1">'7.1.2'!$A:$C,'7.1.2'!$3:$5</definedName>
  </definedNames>
  <calcPr fullCalcOnLoad="1"/>
</workbook>
</file>

<file path=xl/sharedStrings.xml><?xml version="1.0" encoding="utf-8"?>
<sst xmlns="http://schemas.openxmlformats.org/spreadsheetml/2006/main" count="265" uniqueCount="203">
  <si>
    <t>L.p.</t>
  </si>
  <si>
    <t>Wnioskodawca</t>
  </si>
  <si>
    <t>Tytuł projektu</t>
  </si>
  <si>
    <t>Numer kancelaryjny wniosku</t>
  </si>
  <si>
    <t>Kwota z dotacji rozwojowej (budżet państwa) w PLN - cross-financing (budżet państwa) w PLN</t>
  </si>
  <si>
    <t>kwota z dotacji rozwojowej (EFS) w PLN - cross-financing (EFS) w PLN</t>
  </si>
  <si>
    <t>Cross - financing z dotacji rozwojowej (budżet państwa) w PLN</t>
  </si>
  <si>
    <t>Cross - financing z dotacji rozwojowej (EFS) w PLN</t>
  </si>
  <si>
    <t>Wysokość wkładu własnego</t>
  </si>
  <si>
    <t xml:space="preserve"> § 2009</t>
  </si>
  <si>
    <t xml:space="preserve"> § 2008</t>
  </si>
  <si>
    <t>§ 6209</t>
  </si>
  <si>
    <t xml:space="preserve"> § 6208</t>
  </si>
  <si>
    <t>Dział 852 Rozdział 85218</t>
  </si>
  <si>
    <t>SUMA</t>
  </si>
  <si>
    <t>Cross - financing ogółem</t>
  </si>
  <si>
    <t>Numer wniosku w KSI</t>
  </si>
  <si>
    <t>Sprawdzenie</t>
  </si>
  <si>
    <t>ogółem</t>
  </si>
  <si>
    <t>inne</t>
  </si>
  <si>
    <t>inwestycyjne</t>
  </si>
  <si>
    <t>wkład własny % (sprawdzająca)</t>
  </si>
  <si>
    <t xml:space="preserve">Kwota dofinansowania ogółem </t>
  </si>
  <si>
    <t xml:space="preserve">Watrość projektu </t>
  </si>
  <si>
    <t>Zestawienie projektów z 2009 roku przeznaczonych do dofinansowania w ramach Poddziałania 7.1.2 zatwierdzonych Uchwałą Zarządu Województwa Mazowieckiego Nr……z dnia……..</t>
  </si>
  <si>
    <t>KL/03898/09/7.1.2</t>
  </si>
  <si>
    <t>KL/04095/09/7.1.2</t>
  </si>
  <si>
    <t>KL/03664/09/7.1.2</t>
  </si>
  <si>
    <t>KL/03539/09/7.1.2</t>
  </si>
  <si>
    <t>KL/03966/09/7.1.2</t>
  </si>
  <si>
    <t>KL/03866/09/7.1.2</t>
  </si>
  <si>
    <t>KL/03993/09/7.1.2</t>
  </si>
  <si>
    <t>KL/03735/09/7.1.2</t>
  </si>
  <si>
    <t>KL/03732/09/7.1.2</t>
  </si>
  <si>
    <t>KL/03536/09/7.1.2</t>
  </si>
  <si>
    <t>KL/03462/09/7.1.2</t>
  </si>
  <si>
    <t>POKL.07.01.02-14-020/09</t>
  </si>
  <si>
    <t>POKL.07.01.02-14-028/09</t>
  </si>
  <si>
    <t>POKL.07.01.02-14-033/09</t>
  </si>
  <si>
    <t>POKL.07.01.02-14-003/09</t>
  </si>
  <si>
    <t>POKL.07.01.02-14-035/09</t>
  </si>
  <si>
    <t>POKL.07.01.02-14-006/09</t>
  </si>
  <si>
    <t>POKL.07.01.02-14-009/09</t>
  </si>
  <si>
    <t>POKL.07.01.02-14-013/09</t>
  </si>
  <si>
    <t>POKL.07.01.02-14-016/09</t>
  </si>
  <si>
    <t>POKL.07.01.02-14-004/09</t>
  </si>
  <si>
    <t>POKL.07.01.02-14-034/09</t>
  </si>
  <si>
    <t>Powiat Wyszkowski/Powiatowe Centrum Pomocy Rodzinie w Wyszkowie</t>
  </si>
  <si>
    <t>Powiat Nowodworski / Powiatowe Centrum Pomocy Rodzinie w Nowym Dworze Mazowieckim</t>
  </si>
  <si>
    <t>Powiat Wołomiński/Powiatowe Centrum Pomocy Rodzinie w Wołominie</t>
  </si>
  <si>
    <t>Powiat Żyrardowski/Powiatowe Centrum Pomocy Rodzinie</t>
  </si>
  <si>
    <t>Powiat Pruszkowski - Powiatowe Centrum Pomocy Rodzinie w Pruszkowie</t>
  </si>
  <si>
    <t>Powiat Ostrowski/Powiatowe Centrum Pomocy Rodzinie</t>
  </si>
  <si>
    <t>Powiat Białobrzeski/Powiatowe Centrum Pomocy Rodzinie</t>
  </si>
  <si>
    <t>Powiat Lipski / Powiatowe Centrum Pomocy Rodzinie w Lipsku</t>
  </si>
  <si>
    <t>Powiat Radomski / Powiatowe Centrum Pomocy Rodzinie</t>
  </si>
  <si>
    <t>Powiat Ciechanowski / Powiatowe Centrum Pomocy Rodzinie</t>
  </si>
  <si>
    <t>Powiat sokołowski/Powiatowe Centrum Pomocy Rodzinie w Sokołowie Podlaskim</t>
  </si>
  <si>
    <t>KL/03429/09/7.1.2</t>
  </si>
  <si>
    <t>POKL.07.01.02-14-031/09</t>
  </si>
  <si>
    <t>1.</t>
  </si>
  <si>
    <t>2.</t>
  </si>
  <si>
    <t>POKL.07.01.02-14-022/09</t>
  </si>
  <si>
    <t>3.</t>
  </si>
  <si>
    <t>KL/03758/09/7.1.2</t>
  </si>
  <si>
    <t>POKL.07.01.02-14-011/09</t>
  </si>
  <si>
    <t>4.</t>
  </si>
  <si>
    <t>POKL.07.01.02-14-002/09</t>
  </si>
  <si>
    <t>5.</t>
  </si>
  <si>
    <t>6.</t>
  </si>
  <si>
    <t>POKL.07.01.02-14-008/09</t>
  </si>
  <si>
    <t>7.</t>
  </si>
  <si>
    <t>8.</t>
  </si>
  <si>
    <t>9.</t>
  </si>
  <si>
    <t>10.</t>
  </si>
  <si>
    <t>KL/03605/09/7.1.2</t>
  </si>
  <si>
    <t>POKL.07.01.02-14-010/09</t>
  </si>
  <si>
    <t>Powiat Grójecki/Powiatowe Centrum Pomocy Rodzinie w Grójcu</t>
  </si>
  <si>
    <t>11.</t>
  </si>
  <si>
    <t>KL/03901/09/7.1.2</t>
  </si>
  <si>
    <t>POKL.07.01.02-14-001/09</t>
  </si>
  <si>
    <t>12.</t>
  </si>
  <si>
    <t>13.</t>
  </si>
  <si>
    <t>14.</t>
  </si>
  <si>
    <t>15.</t>
  </si>
  <si>
    <t>16.</t>
  </si>
  <si>
    <t>17.</t>
  </si>
  <si>
    <t>18.</t>
  </si>
  <si>
    <t>KL/03873/09/7.1.2</t>
  </si>
  <si>
    <t>KL/03987/09/7.1.2</t>
  </si>
  <si>
    <t>KL/04084/09/7.1.2</t>
  </si>
  <si>
    <t>Powiat Sochaczewski/Powiatowe Centrum Pomocy Rodzinie</t>
  </si>
  <si>
    <t xml:space="preserve">Miasto st. Warszawa/Warszawskie Centrum Pomocy Rodzinie </t>
  </si>
  <si>
    <t>Powiat Pułtuski / Powiatowe Centrum Pomocy Rodzinie</t>
  </si>
  <si>
    <t>Powiat Płoński/ Powiatowe Centrum Pomocy Rodzinie w Płońsku</t>
  </si>
  <si>
    <t>Powiat miński/Powiatowe Centrum Pomocy Rodzinie w Mińsku Mazowieckim</t>
  </si>
  <si>
    <t>Powiat Grodzisk Mazowiecki/Powiatowe Centrum Pomocy Rodzinie</t>
  </si>
  <si>
    <t>Czas na samodzielność</t>
  </si>
  <si>
    <t>Integracja dla samodzielności</t>
  </si>
  <si>
    <t>Pomagamy naszym klientom, aby potrafili sami sobie pomóc</t>
  </si>
  <si>
    <t>"W aktywności siła"</t>
  </si>
  <si>
    <t>BĄDŹMY RAZEM - aktywna integracja usamodzielnianych i niepełnosprawnych z terenu Powiatu Płońskiego</t>
  </si>
  <si>
    <t>Wsparcie na starcie</t>
  </si>
  <si>
    <t>Czas na aktywność</t>
  </si>
  <si>
    <t>"Okno na świat"</t>
  </si>
  <si>
    <t>Praca Owocem Aktywizacji</t>
  </si>
  <si>
    <t>Równaj</t>
  </si>
  <si>
    <t>POSZERZYĆ KRĄG</t>
  </si>
  <si>
    <t>Podniesienie kwalifikacji zawodowych i rehabilitacja zdrowotna osób zagrożonych wykluczeniem społecznym</t>
  </si>
  <si>
    <t>Powiat Pruszkowski Szansą Twojego Rozwoju</t>
  </si>
  <si>
    <t>Twoja przyszłość w Twoich rękach</t>
  </si>
  <si>
    <t>"Aktywizacja szansą"</t>
  </si>
  <si>
    <t>"Krok do samodzielności"</t>
  </si>
  <si>
    <t>"Dajmy szansę"</t>
  </si>
  <si>
    <t>Aktywność szansą na zatrudnienie i usamodzielnienie</t>
  </si>
  <si>
    <t>85% zaokrągl. W dół</t>
  </si>
  <si>
    <t>suma paragr. Z 8</t>
  </si>
  <si>
    <t>różnica</t>
  </si>
  <si>
    <t>wkład własny</t>
  </si>
  <si>
    <t>cross-wkład własny</t>
  </si>
  <si>
    <t>Nr umowy</t>
  </si>
  <si>
    <t>POKL.07.01.02-14-023/09</t>
  </si>
  <si>
    <t>KL/04010/09/7.1.2</t>
  </si>
  <si>
    <t>KL/04004/09/7.1.2</t>
  </si>
  <si>
    <t>KL/03631/09/7.1.2</t>
  </si>
  <si>
    <t>KL/04045/09/7.1.2</t>
  </si>
  <si>
    <t>KL/03641/09/7.1.2</t>
  </si>
  <si>
    <t>KL/03693/09/7.1.2</t>
  </si>
  <si>
    <t>KL/03777/09/7.1.2</t>
  </si>
  <si>
    <t>KL/03513/09/7.1.2</t>
  </si>
  <si>
    <t>KL/04008/09/7.1.2</t>
  </si>
  <si>
    <t>KL/03986/09/7.1.2</t>
  </si>
  <si>
    <t>KL/03704/09/7.1.2</t>
  </si>
  <si>
    <t xml:space="preserve">KL/04052/09/7.1.2  </t>
  </si>
  <si>
    <t xml:space="preserve">KL/03980/09/7.1.2  </t>
  </si>
  <si>
    <t xml:space="preserve">KL/03796/09/7.1.2  </t>
  </si>
  <si>
    <t>KL/03565/09/7.1.2</t>
  </si>
  <si>
    <t>KL/03892/09/7.1.2</t>
  </si>
  <si>
    <t>KL/03460/09/7.1.2</t>
  </si>
  <si>
    <t>POKL.07.01.02-14-029/09</t>
  </si>
  <si>
    <t>POKL.07.01.02-14-036/09</t>
  </si>
  <si>
    <t>POKL.07.01.02-14-025/09</t>
  </si>
  <si>
    <t>POKL.07.01.02-14-024/09</t>
  </si>
  <si>
    <t>POKL.07.01.02-14-012/09</t>
  </si>
  <si>
    <t>POKL.07.01.02-14-007/09</t>
  </si>
  <si>
    <t>POKL.07.01.02-14-005/09</t>
  </si>
  <si>
    <t>POKL.07.01.02-14-015/09</t>
  </si>
  <si>
    <t>POKL.07.01.02-14-018/09</t>
  </si>
  <si>
    <t>POKL.07.01.02-14-017/09</t>
  </si>
  <si>
    <t>POKL.07.01.02-14-032/09</t>
  </si>
  <si>
    <t>POKL.07.01.02-14-019/09</t>
  </si>
  <si>
    <t>POKL.07.01.02-14-014/09</t>
  </si>
  <si>
    <t>POKL.07.01.02-14-026/09</t>
  </si>
  <si>
    <t>POKL.07.01.02-14-027/09</t>
  </si>
  <si>
    <t>POKL.07.01.02-14-021/09</t>
  </si>
  <si>
    <t>Powiat Warszawski Zachodni/Powiatowe Centrum Pomocy Rodzinie</t>
  </si>
  <si>
    <t>Powiat Garwoliński/ Powiatowe Centrum Pomocy Rodzinie w Garwolinie</t>
  </si>
  <si>
    <t>Powiat Łosice / Powiatowe Centrum Pomocy Rodzinie w Łosicach</t>
  </si>
  <si>
    <t>Powiat Węgrowski/Powiatowe Centrum Pomocy Rodzinie w Węgrowie</t>
  </si>
  <si>
    <t>Powiat Siedlecki/Powiatowe Centrum Pomocy Rodzinie</t>
  </si>
  <si>
    <t>Powiat kozienicki /Powiatowe Centrum Pomocy Rodzinie w Kozienicach</t>
  </si>
  <si>
    <t>Powiat Szydłowiecki / Powiatowe Centrum Pomocy Rodzinie w Szydłowcu</t>
  </si>
  <si>
    <t>Powiat Przysuski/Powiatowe Centrum Pomocy Rodzinie w Przysusze</t>
  </si>
  <si>
    <t>Powiat Zwoleński/Powiatowe Centrum Pomocy Rodzinie</t>
  </si>
  <si>
    <t>Powiat Żuromiński/Powiatowe Centrum Pomocy Rodzinie</t>
  </si>
  <si>
    <t>Powiat mławski/Powiatowe Centrum Pomocy Rodzinie</t>
  </si>
  <si>
    <t>Miasto Ostrołęka/Miejski Ośrodek Pomocy Rodzinie</t>
  </si>
  <si>
    <t xml:space="preserve">Powiat Przasnyski/Powiatowe Centrum Pomocy Rodzinie </t>
  </si>
  <si>
    <t xml:space="preserve">Powiat Ostrołęcki/Powiatowe Centrum Pomocy Rodzinie </t>
  </si>
  <si>
    <t>POWIAT SIERPECKI/POWIATOWE CENTRUM POMOCY RODZINIE</t>
  </si>
  <si>
    <t xml:space="preserve">Powiat Gostyniński/Powiatowe Centrum Pomocy Rodzinie </t>
  </si>
  <si>
    <t>Powiat Płocki/Powiatowe Centrum Pomocy Rodzinie w Płocku</t>
  </si>
  <si>
    <t>Aktywność szansą na lepsze jutro</t>
  </si>
  <si>
    <t>Aktywizacja, Aktywność, Praca - razem pokonamy bariery</t>
  </si>
  <si>
    <t>Szansa na lepsze jutro w powiecie Łosickim</t>
  </si>
  <si>
    <t>"Śmiałym szczęście sprzyja"</t>
  </si>
  <si>
    <t>Nowa Szansa na Przyszłość</t>
  </si>
  <si>
    <t>Upowszechnianie integracji społecznej w Powiecie kozienickim</t>
  </si>
  <si>
    <t>"Inwestuję w lepszą przyszłość"</t>
  </si>
  <si>
    <t>"Zmień Swoje Życie"</t>
  </si>
  <si>
    <t>"My samodzielni"</t>
  </si>
  <si>
    <t>Równe szanse</t>
  </si>
  <si>
    <t>Aktywna integracja społeczna i zawodowa w powiecie mławskim</t>
  </si>
  <si>
    <t>Pozwól sobie pomóc</t>
  </si>
  <si>
    <t>Aktywizacja społeczno- zawodowa wybranej grupy mieszkańców powiatu przasnyskiego zagrożonej wykluczeniem społecznym</t>
  </si>
  <si>
    <t>LEPSZY START</t>
  </si>
  <si>
    <t>Z WAMI - DLA WAS</t>
  </si>
  <si>
    <t>Trzy Filary Samodzielności: Emocje - Wiedza - Praktyka</t>
  </si>
  <si>
    <t>Aktywna integracja w powiecie płockim</t>
  </si>
  <si>
    <t>UDA-POKL.07.01.02-14-006/08-00</t>
  </si>
  <si>
    <t>UDA-POKL.07.01.02-14-009/08-00</t>
  </si>
  <si>
    <t>UDA-POKL.07.01.02-14-037/08-00</t>
  </si>
  <si>
    <t>UDA-POKL.07.01.02-14-020/08-00</t>
  </si>
  <si>
    <t>UDA-POKL.07.01.02-14-032/08-00</t>
  </si>
  <si>
    <t>UDA-POKL.07.01.02-14-004/08-00</t>
  </si>
  <si>
    <t>UDA-POKL.07.01.02-14-029/08-00</t>
  </si>
  <si>
    <t>UDA-POKL.07.01.02-14-016/08-00</t>
  </si>
  <si>
    <t>UDA-POKL.07.01.02-14-005/08-00</t>
  </si>
  <si>
    <t>UDA-POKL.07.01.02-14-036/08-00</t>
  </si>
  <si>
    <t>UDA-POKL.07.01.02-14-013/08-00</t>
  </si>
  <si>
    <t>UDA-POKL.07.01.02-14-014/08-00</t>
  </si>
  <si>
    <t>UDA-POKL.07.01.02-14-007/08-00</t>
  </si>
  <si>
    <t>Zestawienie projektów z 2009 roku przeznaczonych do dofinansowania w ramach Poddziałania 7.1.2 zatwierdzonych Uchwałą Zarządu Województwa Mazowieckiego Nr  1618/256/09 z dnia 30 czerwca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</si>
</sst>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"/>
    <numFmt numFmtId="166" formatCode="#,##0.00\ _z_ł"/>
    <numFmt numFmtId="167" formatCode="[$-415]d\ mmmm\ yyyy"/>
    <numFmt numFmtId="168" formatCode="00\-000"/>
    <numFmt numFmtId="169" formatCode="0.0"/>
    <numFmt numFmtId="170" formatCode="#,##0.00\ [$PLN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00"/>
    <numFmt numFmtId="177" formatCode="0.000000000000000%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 shrinkToFit="1"/>
    </xf>
    <xf numFmtId="4" fontId="22" fillId="25" borderId="10" xfId="54" applyNumberFormat="1" applyFont="1" applyFill="1" applyBorder="1" applyAlignment="1">
      <alignment horizontal="right" vertical="center" wrapText="1"/>
      <protection/>
    </xf>
    <xf numFmtId="0" fontId="24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4" fontId="22" fillId="25" borderId="0" xfId="54" applyNumberFormat="1" applyFont="1" applyFill="1" applyBorder="1" applyAlignment="1">
      <alignment horizontal="center" vertical="center" wrapText="1"/>
      <protection/>
    </xf>
    <xf numFmtId="0" fontId="23" fillId="25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166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44" fontId="22" fillId="0" borderId="0" xfId="63" applyFont="1" applyBorder="1" applyAlignment="1">
      <alignment vertical="top" wrapText="1"/>
    </xf>
    <xf numFmtId="4" fontId="22" fillId="0" borderId="0" xfId="0" applyNumberFormat="1" applyFont="1" applyFill="1" applyBorder="1" applyAlignment="1">
      <alignment horizontal="right" vertical="center" wrapText="1" shrinkToFit="1"/>
    </xf>
    <xf numFmtId="4" fontId="22" fillId="25" borderId="0" xfId="54" applyNumberFormat="1" applyFont="1" applyFill="1" applyBorder="1" applyAlignment="1">
      <alignment horizontal="right" vertical="center" wrapText="1"/>
      <protection/>
    </xf>
    <xf numFmtId="166" fontId="22" fillId="0" borderId="0" xfId="0" applyNumberFormat="1" applyFont="1" applyBorder="1" applyAlignment="1">
      <alignment horizontal="right" vertical="top"/>
    </xf>
    <xf numFmtId="166" fontId="22" fillId="0" borderId="0" xfId="0" applyNumberFormat="1" applyFont="1" applyFill="1" applyBorder="1" applyAlignment="1">
      <alignment horizontal="right" vertical="top" wrapText="1" shrinkToFit="1"/>
    </xf>
    <xf numFmtId="166" fontId="22" fillId="25" borderId="0" xfId="54" applyNumberFormat="1" applyFont="1" applyFill="1" applyBorder="1" applyAlignment="1">
      <alignment horizontal="right" vertical="top" wrapText="1"/>
      <protection/>
    </xf>
    <xf numFmtId="4" fontId="22" fillId="25" borderId="0" xfId="54" applyNumberFormat="1" applyFont="1" applyFill="1" applyBorder="1" applyAlignment="1">
      <alignment horizontal="right" vertical="top" wrapText="1"/>
      <protection/>
    </xf>
    <xf numFmtId="0" fontId="23" fillId="25" borderId="0" xfId="0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justify" vertical="top" readingOrder="1"/>
    </xf>
    <xf numFmtId="1" fontId="22" fillId="0" borderId="0" xfId="0" applyNumberFormat="1" applyFont="1" applyFill="1" applyBorder="1" applyAlignment="1">
      <alignment horizontal="justify" vertical="top" wrapText="1" readingOrder="1"/>
    </xf>
    <xf numFmtId="0" fontId="22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justify" vertical="top" wrapText="1"/>
    </xf>
    <xf numFmtId="166" fontId="22" fillId="0" borderId="0" xfId="0" applyNumberFormat="1" applyFont="1" applyFill="1" applyBorder="1" applyAlignment="1">
      <alignment horizontal="justify" vertical="top" wrapText="1" shrinkToFit="1" readingOrder="1"/>
    </xf>
    <xf numFmtId="166" fontId="22" fillId="0" borderId="0" xfId="0" applyNumberFormat="1" applyFont="1" applyBorder="1" applyAlignment="1">
      <alignment horizontal="justify" vertical="top" readingOrder="1"/>
    </xf>
    <xf numFmtId="0" fontId="22" fillId="0" borderId="0" xfId="0" applyFont="1" applyBorder="1" applyAlignment="1">
      <alignment horizontal="justify" vertical="top" wrapText="1" readingOrder="1"/>
    </xf>
    <xf numFmtId="0" fontId="4" fillId="0" borderId="0" xfId="0" applyFont="1" applyBorder="1" applyAlignment="1">
      <alignment horizontal="justify" vertical="top" readingOrder="1"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4" fillId="0" borderId="0" xfId="0" applyFont="1" applyFill="1" applyBorder="1" applyAlignment="1">
      <alignment horizontal="left" wrapText="1"/>
    </xf>
    <xf numFmtId="166" fontId="23" fillId="0" borderId="0" xfId="0" applyNumberFormat="1" applyFont="1" applyFill="1" applyBorder="1" applyAlignment="1">
      <alignment horizontal="right" vertical="top" wrapText="1"/>
    </xf>
    <xf numFmtId="166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horizontal="justify" vertical="top" readingOrder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" fontId="22" fillId="0" borderId="13" xfId="0" applyNumberFormat="1" applyFont="1" applyFill="1" applyBorder="1" applyAlignment="1">
      <alignment horizontal="center" vertical="center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4" fontId="0" fillId="0" borderId="10" xfId="52" applyNumberFormat="1" applyFont="1" applyBorder="1" applyAlignment="1">
      <alignment horizontal="right" vertical="center"/>
      <protection/>
    </xf>
    <xf numFmtId="4" fontId="0" fillId="0" borderId="10" xfId="53" applyNumberFormat="1" applyFont="1" applyBorder="1" applyAlignment="1">
      <alignment horizontal="center" vertical="center"/>
      <protection/>
    </xf>
    <xf numFmtId="49" fontId="0" fillId="25" borderId="10" xfId="52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25" borderId="10" xfId="52" applyFont="1" applyFill="1" applyBorder="1" applyAlignment="1">
      <alignment horizontal="left" vertical="center" wrapText="1"/>
      <protection/>
    </xf>
    <xf numFmtId="0" fontId="0" fillId="25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" fontId="0" fillId="25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Border="1" applyAlignment="1">
      <alignment horizontal="right" vertical="center"/>
      <protection/>
    </xf>
    <xf numFmtId="4" fontId="25" fillId="0" borderId="0" xfId="0" applyNumberFormat="1" applyFont="1" applyBorder="1" applyAlignment="1">
      <alignment horizontal="left" wrapText="1"/>
    </xf>
    <xf numFmtId="4" fontId="23" fillId="24" borderId="10" xfId="0" applyNumberFormat="1" applyFont="1" applyFill="1" applyBorder="1" applyAlignment="1">
      <alignment horizontal="center" vertical="center" textRotation="90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 shrinkToFit="1"/>
    </xf>
    <xf numFmtId="4" fontId="22" fillId="25" borderId="10" xfId="54" applyNumberFormat="1" applyFont="1" applyFill="1" applyBorder="1" applyAlignment="1">
      <alignment vertical="center" wrapText="1"/>
      <protection/>
    </xf>
    <xf numFmtId="4" fontId="27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vertical="top" wrapText="1" shrinkToFit="1"/>
    </xf>
    <xf numFmtId="4" fontId="22" fillId="0" borderId="0" xfId="0" applyNumberFormat="1" applyFont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justify" vertical="top" wrapText="1" shrinkToFit="1" readingOrder="1"/>
    </xf>
    <xf numFmtId="4" fontId="22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horizontal="justify" vertical="top" readingOrder="1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/>
    </xf>
    <xf numFmtId="0" fontId="24" fillId="26" borderId="0" xfId="0" applyFont="1" applyFill="1" applyBorder="1" applyAlignment="1">
      <alignment horizontal="left" wrapText="1"/>
    </xf>
    <xf numFmtId="0" fontId="23" fillId="26" borderId="10" xfId="0" applyFont="1" applyFill="1" applyBorder="1" applyAlignment="1">
      <alignment horizontal="center" vertical="center" textRotation="90" wrapText="1"/>
    </xf>
    <xf numFmtId="4" fontId="0" fillId="26" borderId="10" xfId="52" applyNumberFormat="1" applyFont="1" applyFill="1" applyBorder="1" applyAlignment="1">
      <alignment horizontal="right" vertical="center"/>
      <protection/>
    </xf>
    <xf numFmtId="166" fontId="27" fillId="26" borderId="10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right" vertical="top" wrapText="1"/>
    </xf>
    <xf numFmtId="4" fontId="22" fillId="26" borderId="0" xfId="0" applyNumberFormat="1" applyFont="1" applyFill="1" applyBorder="1" applyAlignment="1">
      <alignment horizontal="right" vertical="top" wrapText="1"/>
    </xf>
    <xf numFmtId="166" fontId="22" fillId="26" borderId="0" xfId="0" applyNumberFormat="1" applyFont="1" applyFill="1" applyBorder="1" applyAlignment="1">
      <alignment horizontal="right" vertical="top"/>
    </xf>
    <xf numFmtId="0" fontId="22" fillId="26" borderId="0" xfId="0" applyFont="1" applyFill="1" applyBorder="1" applyAlignment="1">
      <alignment horizontal="right" vertical="top"/>
    </xf>
    <xf numFmtId="0" fontId="22" fillId="26" borderId="0" xfId="0" applyFont="1" applyFill="1" applyBorder="1" applyAlignment="1">
      <alignment horizontal="justify" vertical="top" readingOrder="1"/>
    </xf>
    <xf numFmtId="0" fontId="4" fillId="26" borderId="0" xfId="0" applyFont="1" applyFill="1" applyBorder="1" applyAlignment="1">
      <alignment horizontal="justify" vertical="top" readingOrder="1"/>
    </xf>
    <xf numFmtId="0" fontId="4" fillId="26" borderId="0" xfId="0" applyFont="1" applyFill="1" applyBorder="1" applyAlignment="1">
      <alignment vertical="top"/>
    </xf>
    <xf numFmtId="0" fontId="4" fillId="26" borderId="0" xfId="0" applyFont="1" applyFill="1" applyBorder="1" applyAlignment="1">
      <alignment/>
    </xf>
    <xf numFmtId="177" fontId="22" fillId="26" borderId="10" xfId="0" applyNumberFormat="1" applyFont="1" applyFill="1" applyBorder="1" applyAlignment="1">
      <alignment horizontal="right" vertical="center" wrapText="1"/>
    </xf>
    <xf numFmtId="0" fontId="25" fillId="26" borderId="0" xfId="0" applyFont="1" applyFill="1" applyBorder="1" applyAlignment="1">
      <alignment horizontal="left" wrapText="1"/>
    </xf>
    <xf numFmtId="0" fontId="25" fillId="26" borderId="0" xfId="0" applyFont="1" applyFill="1" applyBorder="1" applyAlignment="1">
      <alignment wrapText="1"/>
    </xf>
    <xf numFmtId="0" fontId="23" fillId="26" borderId="10" xfId="0" applyFont="1" applyFill="1" applyBorder="1" applyAlignment="1">
      <alignment horizontal="center" vertical="center" wrapText="1"/>
    </xf>
    <xf numFmtId="4" fontId="22" fillId="26" borderId="10" xfId="54" applyNumberFormat="1" applyFont="1" applyFill="1" applyBorder="1" applyAlignment="1">
      <alignment horizontal="right" vertical="center" wrapText="1"/>
      <protection/>
    </xf>
    <xf numFmtId="4" fontId="22" fillId="26" borderId="0" xfId="54" applyNumberFormat="1" applyFont="1" applyFill="1" applyBorder="1" applyAlignment="1">
      <alignment horizontal="center" vertical="center" wrapText="1"/>
      <protection/>
    </xf>
    <xf numFmtId="4" fontId="22" fillId="26" borderId="0" xfId="54" applyNumberFormat="1" applyFont="1" applyFill="1" applyBorder="1" applyAlignment="1">
      <alignment horizontal="right" vertical="center" wrapText="1"/>
      <protection/>
    </xf>
    <xf numFmtId="4" fontId="22" fillId="26" borderId="0" xfId="54" applyNumberFormat="1" applyFont="1" applyFill="1" applyBorder="1" applyAlignment="1">
      <alignment horizontal="right" vertical="top" wrapText="1"/>
      <protection/>
    </xf>
    <xf numFmtId="166" fontId="22" fillId="26" borderId="0" xfId="0" applyNumberFormat="1" applyFont="1" applyFill="1" applyBorder="1" applyAlignment="1">
      <alignment horizontal="justify" vertical="top" readingOrder="1"/>
    </xf>
    <xf numFmtId="4" fontId="22" fillId="27" borderId="10" xfId="0" applyNumberFormat="1" applyFont="1" applyFill="1" applyBorder="1" applyAlignment="1">
      <alignment horizontal="right" vertical="center" wrapText="1" shrinkToFit="1"/>
    </xf>
    <xf numFmtId="4" fontId="22" fillId="27" borderId="10" xfId="54" applyNumberFormat="1" applyFont="1" applyFill="1" applyBorder="1" applyAlignment="1">
      <alignment horizontal="right" vertical="center" wrapText="1"/>
      <protection/>
    </xf>
    <xf numFmtId="0" fontId="4" fillId="27" borderId="0" xfId="0" applyFont="1" applyFill="1" applyBorder="1" applyAlignment="1">
      <alignment/>
    </xf>
    <xf numFmtId="0" fontId="2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6" fontId="0" fillId="0" borderId="10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66" fontId="0" fillId="27" borderId="10" xfId="0" applyNumberFormat="1" applyFont="1" applyFill="1" applyBorder="1" applyAlignment="1">
      <alignment horizontal="right" vertical="center" wrapText="1"/>
    </xf>
    <xf numFmtId="177" fontId="0" fillId="27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 shrinkToFit="1"/>
    </xf>
    <xf numFmtId="4" fontId="0" fillId="25" borderId="10" xfId="54" applyNumberFormat="1" applyFont="1" applyFill="1" applyBorder="1" applyAlignment="1">
      <alignment horizontal="right" vertical="center" wrapText="1"/>
      <protection/>
    </xf>
    <xf numFmtId="4" fontId="0" fillId="27" borderId="10" xfId="0" applyNumberFormat="1" applyFont="1" applyFill="1" applyBorder="1" applyAlignment="1">
      <alignment horizontal="right" vertical="center" wrapText="1" shrinkToFit="1"/>
    </xf>
    <xf numFmtId="4" fontId="0" fillId="27" borderId="10" xfId="54" applyNumberFormat="1" applyFont="1" applyFill="1" applyBorder="1" applyAlignment="1">
      <alignment horizontal="right" vertical="center" wrapText="1"/>
      <protection/>
    </xf>
    <xf numFmtId="166" fontId="29" fillId="0" borderId="10" xfId="0" applyNumberFormat="1" applyFont="1" applyBorder="1" applyAlignment="1">
      <alignment horizontal="right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25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" fontId="0" fillId="25" borderId="10" xfId="52" applyNumberFormat="1" applyFont="1" applyFill="1" applyBorder="1" applyAlignment="1">
      <alignment horizontal="center" vertical="center" wrapText="1"/>
      <protection/>
    </xf>
    <xf numFmtId="4" fontId="0" fillId="0" borderId="10" xfId="52" applyNumberFormat="1" applyFont="1" applyBorder="1" applyAlignment="1">
      <alignment horizontal="center" vertical="center" wrapText="1"/>
      <protection/>
    </xf>
    <xf numFmtId="4" fontId="0" fillId="0" borderId="10" xfId="52" applyNumberFormat="1" applyFont="1" applyFill="1" applyBorder="1" applyAlignment="1">
      <alignment horizontal="center" vertical="center" wrapText="1"/>
      <protection/>
    </xf>
    <xf numFmtId="4" fontId="0" fillId="25" borderId="10" xfId="52" applyNumberFormat="1" applyFont="1" applyFill="1" applyBorder="1" applyAlignment="1">
      <alignment horizontal="right" vertical="center" wrapText="1"/>
      <protection/>
    </xf>
    <xf numFmtId="4" fontId="0" fillId="0" borderId="10" xfId="53" applyNumberFormat="1" applyFont="1" applyBorder="1" applyAlignment="1">
      <alignment horizontal="right" vertical="center" wrapText="1"/>
      <protection/>
    </xf>
    <xf numFmtId="4" fontId="0" fillId="27" borderId="10" xfId="52" applyNumberFormat="1" applyFont="1" applyFill="1" applyBorder="1" applyAlignment="1">
      <alignment horizontal="right" vertical="center" wrapText="1"/>
      <protection/>
    </xf>
    <xf numFmtId="1" fontId="22" fillId="27" borderId="10" xfId="0" applyNumberFormat="1" applyFont="1" applyFill="1" applyBorder="1" applyAlignment="1">
      <alignment horizontal="center" vertical="center" wrapText="1"/>
    </xf>
    <xf numFmtId="1" fontId="22" fillId="27" borderId="13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center" vertical="center" wrapText="1"/>
    </xf>
    <xf numFmtId="4" fontId="22" fillId="28" borderId="13" xfId="54" applyNumberFormat="1" applyFont="1" applyFill="1" applyBorder="1" applyAlignment="1">
      <alignment horizontal="right" vertical="center" wrapText="1"/>
      <protection/>
    </xf>
    <xf numFmtId="4" fontId="22" fillId="27" borderId="13" xfId="54" applyNumberFormat="1" applyFont="1" applyFill="1" applyBorder="1" applyAlignment="1">
      <alignment horizontal="right" vertical="center" wrapText="1"/>
      <protection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2" fillId="0" borderId="10" xfId="0" applyFont="1" applyBorder="1" applyAlignment="1">
      <alignment horizontal="justify" vertical="top" readingOrder="1"/>
    </xf>
    <xf numFmtId="0" fontId="4" fillId="0" borderId="10" xfId="0" applyFont="1" applyBorder="1" applyAlignment="1">
      <alignment horizontal="justify" vertical="top" readingOrder="1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4" fontId="30" fillId="26" borderId="1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3" fillId="28" borderId="10" xfId="0" applyFont="1" applyFill="1" applyBorder="1" applyAlignment="1">
      <alignment horizontal="center" vertical="center" textRotation="90" wrapText="1"/>
    </xf>
    <xf numFmtId="0" fontId="23" fillId="26" borderId="14" xfId="0" applyFont="1" applyFill="1" applyBorder="1" applyAlignment="1">
      <alignment horizontal="center" vertical="center" textRotation="90" wrapText="1"/>
    </xf>
    <xf numFmtId="0" fontId="23" fillId="26" borderId="15" xfId="0" applyFont="1" applyFill="1" applyBorder="1" applyAlignment="1">
      <alignment horizontal="center" vertical="center" textRotation="90" wrapText="1"/>
    </xf>
    <xf numFmtId="0" fontId="23" fillId="26" borderId="16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textRotation="90" wrapText="1"/>
    </xf>
    <xf numFmtId="0" fontId="23" fillId="24" borderId="16" xfId="0" applyFont="1" applyFill="1" applyBorder="1" applyAlignment="1">
      <alignment horizontal="center" vertical="center" textRotation="90" wrapText="1"/>
    </xf>
    <xf numFmtId="0" fontId="23" fillId="24" borderId="13" xfId="0" applyFont="1" applyFill="1" applyBorder="1" applyAlignment="1">
      <alignment horizontal="center" vertical="center" textRotation="90" wrapText="1"/>
    </xf>
    <xf numFmtId="0" fontId="23" fillId="24" borderId="11" xfId="0" applyFont="1" applyFill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15" xfId="0" applyFont="1" applyFill="1" applyBorder="1" applyAlignment="1">
      <alignment horizontal="center" vertical="center" textRotation="90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textRotation="90" wrapText="1"/>
    </xf>
    <xf numFmtId="0" fontId="23" fillId="28" borderId="15" xfId="0" applyFont="1" applyFill="1" applyBorder="1" applyAlignment="1">
      <alignment horizontal="center" vertical="center" textRotation="90" wrapText="1"/>
    </xf>
    <xf numFmtId="0" fontId="23" fillId="28" borderId="16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.8515625" style="8" customWidth="1"/>
    <col min="2" max="2" width="9.00390625" style="8" customWidth="1"/>
    <col min="3" max="3" width="5.57421875" style="8" customWidth="1"/>
    <col min="4" max="4" width="15.57421875" style="8" customWidth="1"/>
    <col min="5" max="5" width="15.7109375" style="8" customWidth="1"/>
    <col min="6" max="6" width="15.421875" style="8" customWidth="1"/>
    <col min="7" max="9" width="15.421875" style="94" customWidth="1"/>
    <col min="10" max="10" width="12.7109375" style="8" customWidth="1"/>
    <col min="11" max="11" width="18.28125" style="94" customWidth="1"/>
    <col min="12" max="12" width="13.57421875" style="46" customWidth="1"/>
    <col min="13" max="15" width="11.7109375" style="8" customWidth="1"/>
    <col min="16" max="16" width="12.28125" style="8" customWidth="1"/>
    <col min="17" max="17" width="11.57421875" style="82" customWidth="1"/>
    <col min="18" max="18" width="13.57421875" style="82" customWidth="1"/>
    <col min="19" max="19" width="12.57421875" style="82" customWidth="1"/>
    <col min="20" max="20" width="13.57421875" style="82" customWidth="1"/>
    <col min="21" max="21" width="13.00390625" style="8" hidden="1" customWidth="1"/>
    <col min="22" max="22" width="11.140625" style="8" hidden="1" customWidth="1"/>
    <col min="23" max="23" width="10.140625" style="8" hidden="1" customWidth="1"/>
    <col min="24" max="24" width="10.7109375" style="8" hidden="1" customWidth="1"/>
    <col min="25" max="25" width="10.7109375" style="94" customWidth="1"/>
    <col min="26" max="26" width="13.8515625" style="94" customWidth="1"/>
    <col min="27" max="27" width="9.140625" style="9" customWidth="1"/>
    <col min="28" max="16384" width="9.140625" style="8" customWidth="1"/>
  </cols>
  <sheetData>
    <row r="1" spans="1:64" s="48" customFormat="1" ht="33" customHeight="1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70"/>
      <c r="T1" s="70"/>
      <c r="U1" s="47"/>
      <c r="V1" s="47"/>
      <c r="W1" s="47"/>
      <c r="X1" s="47"/>
      <c r="Y1" s="96"/>
      <c r="Z1" s="96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4" s="10" customFormat="1" ht="21" customHeight="1">
      <c r="A2" s="6"/>
      <c r="B2" s="6"/>
      <c r="C2" s="6"/>
      <c r="D2" s="6"/>
      <c r="E2" s="6"/>
      <c r="F2" s="6"/>
      <c r="G2" s="83"/>
      <c r="H2" s="83"/>
      <c r="I2" s="83"/>
      <c r="J2" s="6"/>
      <c r="K2" s="83"/>
      <c r="L2" s="39"/>
      <c r="M2" s="6"/>
      <c r="N2" s="6"/>
      <c r="O2" s="6"/>
      <c r="P2" s="143"/>
      <c r="Q2" s="143"/>
      <c r="R2" s="143"/>
      <c r="S2" s="143"/>
      <c r="T2" s="143"/>
      <c r="U2" s="54"/>
      <c r="V2" s="54"/>
      <c r="W2" s="54"/>
      <c r="X2" s="55"/>
      <c r="Y2" s="97"/>
      <c r="Z2" s="9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27" ht="79.5" customHeight="1">
      <c r="A3" s="144" t="s">
        <v>0</v>
      </c>
      <c r="B3" s="144" t="s">
        <v>3</v>
      </c>
      <c r="C3" s="144" t="s">
        <v>16</v>
      </c>
      <c r="D3" s="144" t="s">
        <v>1</v>
      </c>
      <c r="E3" s="144" t="s">
        <v>2</v>
      </c>
      <c r="F3" s="144" t="s">
        <v>23</v>
      </c>
      <c r="G3" s="84" t="s">
        <v>115</v>
      </c>
      <c r="H3" s="84" t="s">
        <v>116</v>
      </c>
      <c r="I3" s="84" t="s">
        <v>117</v>
      </c>
      <c r="J3" s="144" t="s">
        <v>8</v>
      </c>
      <c r="K3" s="145" t="s">
        <v>21</v>
      </c>
      <c r="L3" s="144" t="s">
        <v>22</v>
      </c>
      <c r="M3" s="154" t="s">
        <v>15</v>
      </c>
      <c r="N3" s="155"/>
      <c r="O3" s="155"/>
      <c r="P3" s="156"/>
      <c r="Q3" s="71" t="s">
        <v>4</v>
      </c>
      <c r="R3" s="71" t="s">
        <v>5</v>
      </c>
      <c r="S3" s="71" t="s">
        <v>6</v>
      </c>
      <c r="T3" s="71" t="s">
        <v>7</v>
      </c>
      <c r="U3" s="1" t="s">
        <v>4</v>
      </c>
      <c r="V3" s="1" t="s">
        <v>5</v>
      </c>
      <c r="W3" s="1" t="s">
        <v>6</v>
      </c>
      <c r="X3" s="1" t="s">
        <v>7</v>
      </c>
      <c r="Y3" s="84"/>
      <c r="Z3" s="84" t="s">
        <v>17</v>
      </c>
      <c r="AA3" s="8"/>
    </row>
    <row r="4" spans="1:27" ht="12.75" customHeight="1">
      <c r="A4" s="144"/>
      <c r="B4" s="144"/>
      <c r="C4" s="144"/>
      <c r="D4" s="144"/>
      <c r="E4" s="144"/>
      <c r="F4" s="144"/>
      <c r="G4" s="84"/>
      <c r="H4" s="84"/>
      <c r="I4" s="84"/>
      <c r="J4" s="144"/>
      <c r="K4" s="146"/>
      <c r="L4" s="144"/>
      <c r="M4" s="157" t="s">
        <v>18</v>
      </c>
      <c r="N4" s="152" t="s">
        <v>118</v>
      </c>
      <c r="O4" s="157" t="s">
        <v>19</v>
      </c>
      <c r="P4" s="157" t="s">
        <v>20</v>
      </c>
      <c r="Q4" s="158" t="s">
        <v>13</v>
      </c>
      <c r="R4" s="158"/>
      <c r="S4" s="158"/>
      <c r="T4" s="159"/>
      <c r="U4" s="148" t="s">
        <v>13</v>
      </c>
      <c r="V4" s="148"/>
      <c r="W4" s="148"/>
      <c r="X4" s="148"/>
      <c r="Y4" s="98"/>
      <c r="Z4" s="98"/>
      <c r="AA4" s="8"/>
    </row>
    <row r="5" spans="1:27" ht="20.25" customHeight="1">
      <c r="A5" s="144"/>
      <c r="B5" s="144"/>
      <c r="C5" s="144"/>
      <c r="D5" s="144"/>
      <c r="E5" s="144"/>
      <c r="F5" s="144"/>
      <c r="G5" s="84"/>
      <c r="H5" s="84"/>
      <c r="I5" s="84"/>
      <c r="J5" s="144"/>
      <c r="K5" s="147"/>
      <c r="L5" s="144"/>
      <c r="M5" s="153"/>
      <c r="N5" s="153"/>
      <c r="O5" s="153"/>
      <c r="P5" s="153"/>
      <c r="Q5" s="72" t="s">
        <v>9</v>
      </c>
      <c r="R5" s="72" t="s">
        <v>10</v>
      </c>
      <c r="S5" s="72" t="s">
        <v>11</v>
      </c>
      <c r="T5" s="72" t="s">
        <v>12</v>
      </c>
      <c r="U5" s="2" t="s">
        <v>9</v>
      </c>
      <c r="V5" s="2" t="s">
        <v>10</v>
      </c>
      <c r="W5" s="2" t="s">
        <v>11</v>
      </c>
      <c r="X5" s="2" t="s">
        <v>12</v>
      </c>
      <c r="Y5" s="98"/>
      <c r="Z5" s="98"/>
      <c r="AA5" s="8"/>
    </row>
    <row r="6" spans="1:27" ht="27" customHeight="1">
      <c r="A6" s="3" t="s">
        <v>60</v>
      </c>
      <c r="B6" s="61" t="s">
        <v>58</v>
      </c>
      <c r="C6" s="61" t="s">
        <v>59</v>
      </c>
      <c r="D6" s="65" t="s">
        <v>91</v>
      </c>
      <c r="E6" s="65" t="s">
        <v>97</v>
      </c>
      <c r="F6" s="68">
        <v>816464</v>
      </c>
      <c r="G6" s="85">
        <f>ROUNDDOWN(F6*85%,2)</f>
        <v>693994.4</v>
      </c>
      <c r="H6" s="85">
        <f>R6+T6</f>
        <v>693994.4</v>
      </c>
      <c r="I6" s="85">
        <f>G6-H6</f>
        <v>0</v>
      </c>
      <c r="J6" s="53">
        <v>85728.72</v>
      </c>
      <c r="K6" s="95">
        <f aca="true" t="shared" si="0" ref="K6:K23">J6*100%/F6</f>
        <v>0.105</v>
      </c>
      <c r="L6" s="59">
        <v>730735.28</v>
      </c>
      <c r="M6" s="53">
        <f aca="true" t="shared" si="1" ref="M6:M23">O6+P6</f>
        <v>26100</v>
      </c>
      <c r="N6" s="53"/>
      <c r="O6" s="53">
        <v>26100</v>
      </c>
      <c r="P6" s="53">
        <v>0</v>
      </c>
      <c r="Q6" s="73">
        <f>ROUND(F6*4.5%-S6,2)</f>
        <v>36740.88</v>
      </c>
      <c r="R6" s="74">
        <f>ROUND(F6*85%-T6,2)</f>
        <v>693994.4</v>
      </c>
      <c r="S6" s="74">
        <f>ROUND(P6*0.15,2)</f>
        <v>0</v>
      </c>
      <c r="T6" s="74">
        <f>ROUND(P6*0.85,2)</f>
        <v>0</v>
      </c>
      <c r="U6" s="4">
        <v>0</v>
      </c>
      <c r="V6" s="5">
        <v>0</v>
      </c>
      <c r="W6" s="5">
        <v>0</v>
      </c>
      <c r="X6" s="5">
        <v>0</v>
      </c>
      <c r="Y6" s="99">
        <f>L6-Z6</f>
        <v>0</v>
      </c>
      <c r="Z6" s="99">
        <f aca="true" t="shared" si="2" ref="Z6:Z23">SUM(Q6:T6)</f>
        <v>730735.28</v>
      </c>
      <c r="AA6" s="8"/>
    </row>
    <row r="7" spans="1:27" ht="27" customHeight="1">
      <c r="A7" s="3" t="s">
        <v>61</v>
      </c>
      <c r="B7" s="61" t="s">
        <v>88</v>
      </c>
      <c r="C7" s="61" t="s">
        <v>62</v>
      </c>
      <c r="D7" s="65" t="s">
        <v>92</v>
      </c>
      <c r="E7" s="65" t="s">
        <v>98</v>
      </c>
      <c r="F7" s="68">
        <v>10692904</v>
      </c>
      <c r="G7" s="85">
        <f aca="true" t="shared" si="3" ref="G7:G23">ROUNDDOWN(F7*85%,2)</f>
        <v>9088968.4</v>
      </c>
      <c r="H7" s="85">
        <f aca="true" t="shared" si="4" ref="H7:H23">R7+T7</f>
        <v>9088968.4</v>
      </c>
      <c r="I7" s="85">
        <f aca="true" t="shared" si="5" ref="I7:I23">G7-H7</f>
        <v>0</v>
      </c>
      <c r="J7" s="53">
        <v>1122754.92</v>
      </c>
      <c r="K7" s="95">
        <f t="shared" si="0"/>
        <v>0.105</v>
      </c>
      <c r="L7" s="69">
        <v>9570149.08</v>
      </c>
      <c r="M7" s="53">
        <f t="shared" si="1"/>
        <v>161776.56</v>
      </c>
      <c r="N7" s="53"/>
      <c r="O7" s="53">
        <v>161776.56</v>
      </c>
      <c r="P7" s="53">
        <v>0</v>
      </c>
      <c r="Q7" s="73">
        <f>ROUND(F7*4.5%-S7,2)</f>
        <v>481180.68</v>
      </c>
      <c r="R7" s="74">
        <f>ROUND(F7*85%-T7,2)</f>
        <v>9088968.4</v>
      </c>
      <c r="S7" s="74">
        <f aca="true" t="shared" si="6" ref="S7:S23">ROUND(P7*0.15,2)</f>
        <v>0</v>
      </c>
      <c r="T7" s="74">
        <f aca="true" t="shared" si="7" ref="T7:T23">ROUND(P7*0.85,2)</f>
        <v>0</v>
      </c>
      <c r="U7" s="4">
        <v>0</v>
      </c>
      <c r="V7" s="5">
        <v>0</v>
      </c>
      <c r="W7" s="5">
        <v>0</v>
      </c>
      <c r="X7" s="5">
        <v>0</v>
      </c>
      <c r="Y7" s="99">
        <f aca="true" t="shared" si="8" ref="Y7:Y24">L7-Z7</f>
        <v>0</v>
      </c>
      <c r="Z7" s="99">
        <f t="shared" si="2"/>
        <v>9570149.08</v>
      </c>
      <c r="AA7" s="8"/>
    </row>
    <row r="8" spans="1:27" ht="27" customHeight="1">
      <c r="A8" s="3" t="s">
        <v>63</v>
      </c>
      <c r="B8" s="61" t="s">
        <v>64</v>
      </c>
      <c r="C8" s="61" t="s">
        <v>65</v>
      </c>
      <c r="D8" s="65" t="s">
        <v>93</v>
      </c>
      <c r="E8" s="65" t="s">
        <v>99</v>
      </c>
      <c r="F8" s="68">
        <v>551243</v>
      </c>
      <c r="G8" s="85">
        <f t="shared" si="3"/>
        <v>468556.55</v>
      </c>
      <c r="H8" s="85">
        <f t="shared" si="4"/>
        <v>468556.55</v>
      </c>
      <c r="I8" s="85">
        <f t="shared" si="5"/>
        <v>0</v>
      </c>
      <c r="J8" s="53">
        <v>57880.51</v>
      </c>
      <c r="K8" s="95">
        <f t="shared" si="0"/>
        <v>0.10499999092959005</v>
      </c>
      <c r="L8" s="58">
        <v>493362.49</v>
      </c>
      <c r="M8" s="53">
        <f t="shared" si="1"/>
        <v>21000</v>
      </c>
      <c r="N8" s="53"/>
      <c r="O8" s="53">
        <v>21000</v>
      </c>
      <c r="P8" s="53">
        <v>0</v>
      </c>
      <c r="Q8" s="73">
        <f>ROUND(F8*4.5%-S8,2)</f>
        <v>24805.94</v>
      </c>
      <c r="R8" s="74">
        <f>ROUND(F8*85%-T8,2)</f>
        <v>468556.55</v>
      </c>
      <c r="S8" s="74">
        <f t="shared" si="6"/>
        <v>0</v>
      </c>
      <c r="T8" s="74">
        <f t="shared" si="7"/>
        <v>0</v>
      </c>
      <c r="U8" s="4">
        <v>0</v>
      </c>
      <c r="V8" s="5">
        <v>0</v>
      </c>
      <c r="W8" s="5">
        <v>0</v>
      </c>
      <c r="X8" s="5">
        <v>0</v>
      </c>
      <c r="Y8" s="99">
        <f t="shared" si="8"/>
        <v>0</v>
      </c>
      <c r="Z8" s="99">
        <f t="shared" si="2"/>
        <v>493362.49</v>
      </c>
      <c r="AA8" s="8"/>
    </row>
    <row r="9" spans="1:27" ht="27" customHeight="1">
      <c r="A9" s="3" t="s">
        <v>66</v>
      </c>
      <c r="B9" s="61" t="s">
        <v>25</v>
      </c>
      <c r="C9" s="61" t="s">
        <v>36</v>
      </c>
      <c r="D9" s="65" t="s">
        <v>47</v>
      </c>
      <c r="E9" s="65" t="s">
        <v>100</v>
      </c>
      <c r="F9" s="68">
        <v>559043.56</v>
      </c>
      <c r="G9" s="85">
        <f t="shared" si="3"/>
        <v>475187.02</v>
      </c>
      <c r="H9" s="85">
        <f t="shared" si="4"/>
        <v>475187.02</v>
      </c>
      <c r="I9" s="85">
        <f t="shared" si="5"/>
        <v>0</v>
      </c>
      <c r="J9" s="53">
        <v>58699.57</v>
      </c>
      <c r="K9" s="95">
        <f t="shared" si="0"/>
        <v>0.10499999320267636</v>
      </c>
      <c r="L9" s="58">
        <v>500343.99</v>
      </c>
      <c r="M9" s="53">
        <f t="shared" si="1"/>
        <v>4999.99</v>
      </c>
      <c r="N9" s="53"/>
      <c r="O9" s="53">
        <v>4999.99</v>
      </c>
      <c r="P9" s="53">
        <v>0</v>
      </c>
      <c r="Q9" s="73">
        <v>25156.97</v>
      </c>
      <c r="R9" s="74">
        <v>475187.02</v>
      </c>
      <c r="S9" s="74">
        <f t="shared" si="6"/>
        <v>0</v>
      </c>
      <c r="T9" s="74">
        <f t="shared" si="7"/>
        <v>0</v>
      </c>
      <c r="U9" s="4">
        <v>0</v>
      </c>
      <c r="V9" s="5">
        <v>0</v>
      </c>
      <c r="W9" s="5">
        <v>0</v>
      </c>
      <c r="X9" s="5">
        <v>0</v>
      </c>
      <c r="Y9" s="99">
        <f t="shared" si="8"/>
        <v>0</v>
      </c>
      <c r="Z9" s="99">
        <f t="shared" si="2"/>
        <v>500343.99</v>
      </c>
      <c r="AA9" s="8"/>
    </row>
    <row r="10" spans="1:27" ht="27" customHeight="1">
      <c r="A10" s="3" t="s">
        <v>68</v>
      </c>
      <c r="B10" s="61" t="s">
        <v>89</v>
      </c>
      <c r="C10" s="61" t="s">
        <v>67</v>
      </c>
      <c r="D10" s="65" t="s">
        <v>94</v>
      </c>
      <c r="E10" s="65" t="s">
        <v>101</v>
      </c>
      <c r="F10" s="68">
        <v>751026</v>
      </c>
      <c r="G10" s="85">
        <f t="shared" si="3"/>
        <v>638372.1</v>
      </c>
      <c r="H10" s="85">
        <f t="shared" si="4"/>
        <v>638372.1</v>
      </c>
      <c r="I10" s="85">
        <f t="shared" si="5"/>
        <v>0</v>
      </c>
      <c r="J10" s="53">
        <v>78857.73</v>
      </c>
      <c r="K10" s="95">
        <f t="shared" si="0"/>
        <v>0.105</v>
      </c>
      <c r="L10" s="69">
        <v>672168.27</v>
      </c>
      <c r="M10" s="53">
        <f t="shared" si="1"/>
        <v>50340.479999999996</v>
      </c>
      <c r="N10" s="53"/>
      <c r="O10" s="53">
        <v>10783.48</v>
      </c>
      <c r="P10" s="53">
        <v>39557</v>
      </c>
      <c r="Q10" s="73">
        <f>ROUND(F10*4.5%-S10,2)</f>
        <v>27862.62</v>
      </c>
      <c r="R10" s="74">
        <f aca="true" t="shared" si="9" ref="R10:R18">ROUND(F10*85%-T10,2)</f>
        <v>604748.65</v>
      </c>
      <c r="S10" s="74">
        <f t="shared" si="6"/>
        <v>5933.55</v>
      </c>
      <c r="T10" s="74">
        <f t="shared" si="7"/>
        <v>33623.45</v>
      </c>
      <c r="U10" s="4">
        <v>0</v>
      </c>
      <c r="V10" s="5">
        <v>0</v>
      </c>
      <c r="W10" s="5">
        <v>0</v>
      </c>
      <c r="X10" s="5">
        <v>0</v>
      </c>
      <c r="Y10" s="99">
        <f t="shared" si="8"/>
        <v>0</v>
      </c>
      <c r="Z10" s="99">
        <f t="shared" si="2"/>
        <v>672168.27</v>
      </c>
      <c r="AA10" s="8"/>
    </row>
    <row r="11" spans="1:27" ht="27" customHeight="1">
      <c r="A11" s="3" t="s">
        <v>69</v>
      </c>
      <c r="B11" s="61" t="s">
        <v>90</v>
      </c>
      <c r="C11" s="61" t="s">
        <v>70</v>
      </c>
      <c r="D11" s="65" t="s">
        <v>95</v>
      </c>
      <c r="E11" s="65" t="s">
        <v>102</v>
      </c>
      <c r="F11" s="68">
        <v>940840</v>
      </c>
      <c r="G11" s="85">
        <f t="shared" si="3"/>
        <v>799714</v>
      </c>
      <c r="H11" s="85">
        <f t="shared" si="4"/>
        <v>799714</v>
      </c>
      <c r="I11" s="85">
        <f t="shared" si="5"/>
        <v>0</v>
      </c>
      <c r="J11" s="53">
        <v>98788.2</v>
      </c>
      <c r="K11" s="95">
        <f t="shared" si="0"/>
        <v>0.105</v>
      </c>
      <c r="L11" s="58">
        <v>842051.8</v>
      </c>
      <c r="M11" s="53">
        <f t="shared" si="1"/>
        <v>13600</v>
      </c>
      <c r="N11" s="53"/>
      <c r="O11" s="53">
        <v>13600</v>
      </c>
      <c r="P11" s="53">
        <v>0</v>
      </c>
      <c r="Q11" s="73">
        <f>ROUND(F11*4.5%-S11,2)</f>
        <v>42337.8</v>
      </c>
      <c r="R11" s="74">
        <f t="shared" si="9"/>
        <v>799714</v>
      </c>
      <c r="S11" s="74">
        <f t="shared" si="6"/>
        <v>0</v>
      </c>
      <c r="T11" s="74">
        <f t="shared" si="7"/>
        <v>0</v>
      </c>
      <c r="U11" s="4">
        <v>0</v>
      </c>
      <c r="V11" s="5">
        <v>0</v>
      </c>
      <c r="W11" s="5">
        <v>0</v>
      </c>
      <c r="X11" s="5">
        <v>0</v>
      </c>
      <c r="Y11" s="99">
        <f t="shared" si="8"/>
        <v>0</v>
      </c>
      <c r="Z11" s="99">
        <f t="shared" si="2"/>
        <v>842051.8</v>
      </c>
      <c r="AA11" s="8"/>
    </row>
    <row r="12" spans="1:27" ht="27" customHeight="1">
      <c r="A12" s="57" t="s">
        <v>71</v>
      </c>
      <c r="B12" s="61" t="s">
        <v>26</v>
      </c>
      <c r="C12" s="63" t="s">
        <v>37</v>
      </c>
      <c r="D12" s="65" t="s">
        <v>48</v>
      </c>
      <c r="E12" s="65" t="s">
        <v>103</v>
      </c>
      <c r="F12" s="68">
        <v>691220.99</v>
      </c>
      <c r="G12" s="85">
        <f t="shared" si="3"/>
        <v>587537.84</v>
      </c>
      <c r="H12" s="85">
        <f t="shared" si="4"/>
        <v>587537.84</v>
      </c>
      <c r="I12" s="85">
        <f t="shared" si="5"/>
        <v>0</v>
      </c>
      <c r="J12" s="53">
        <v>72578.2</v>
      </c>
      <c r="K12" s="95">
        <f t="shared" si="0"/>
        <v>0.10499999428547446</v>
      </c>
      <c r="L12" s="69">
        <v>618642.79</v>
      </c>
      <c r="M12" s="53">
        <f t="shared" si="1"/>
        <v>42700</v>
      </c>
      <c r="N12" s="53"/>
      <c r="O12" s="53">
        <v>9700</v>
      </c>
      <c r="P12" s="53">
        <v>33000</v>
      </c>
      <c r="Q12" s="73">
        <v>26154.95</v>
      </c>
      <c r="R12" s="74">
        <f t="shared" si="9"/>
        <v>559487.84</v>
      </c>
      <c r="S12" s="74">
        <f t="shared" si="6"/>
        <v>4950</v>
      </c>
      <c r="T12" s="74">
        <f t="shared" si="7"/>
        <v>28050</v>
      </c>
      <c r="U12" s="4"/>
      <c r="V12" s="5"/>
      <c r="W12" s="5"/>
      <c r="X12" s="5"/>
      <c r="Y12" s="99">
        <f t="shared" si="8"/>
        <v>0</v>
      </c>
      <c r="Z12" s="99">
        <f t="shared" si="2"/>
        <v>618642.7899999999</v>
      </c>
      <c r="AA12" s="8"/>
    </row>
    <row r="13" spans="1:27" ht="27" customHeight="1">
      <c r="A13" s="57" t="s">
        <v>72</v>
      </c>
      <c r="B13" s="61" t="s">
        <v>27</v>
      </c>
      <c r="C13" s="61" t="s">
        <v>38</v>
      </c>
      <c r="D13" s="65" t="s">
        <v>49</v>
      </c>
      <c r="E13" s="65" t="s">
        <v>104</v>
      </c>
      <c r="F13" s="68">
        <v>1041814.99</v>
      </c>
      <c r="G13" s="85">
        <f t="shared" si="3"/>
        <v>885542.74</v>
      </c>
      <c r="H13" s="85">
        <f t="shared" si="4"/>
        <v>885542.74</v>
      </c>
      <c r="I13" s="85">
        <f t="shared" si="5"/>
        <v>0</v>
      </c>
      <c r="J13" s="53">
        <v>109390.57</v>
      </c>
      <c r="K13" s="95">
        <f t="shared" si="0"/>
        <v>0.10499999620853988</v>
      </c>
      <c r="L13" s="58">
        <v>932424.42</v>
      </c>
      <c r="M13" s="53">
        <f t="shared" si="1"/>
        <v>20311</v>
      </c>
      <c r="N13" s="53"/>
      <c r="O13" s="53">
        <v>11111</v>
      </c>
      <c r="P13" s="53">
        <v>9200</v>
      </c>
      <c r="Q13" s="73">
        <v>45501.68</v>
      </c>
      <c r="R13" s="74">
        <f t="shared" si="9"/>
        <v>877722.74</v>
      </c>
      <c r="S13" s="74">
        <f t="shared" si="6"/>
        <v>1380</v>
      </c>
      <c r="T13" s="74">
        <f t="shared" si="7"/>
        <v>7820</v>
      </c>
      <c r="U13" s="4"/>
      <c r="V13" s="5"/>
      <c r="W13" s="5"/>
      <c r="X13" s="5"/>
      <c r="Y13" s="99">
        <f t="shared" si="8"/>
        <v>0</v>
      </c>
      <c r="Z13" s="99">
        <f t="shared" si="2"/>
        <v>932424.42</v>
      </c>
      <c r="AA13" s="8"/>
    </row>
    <row r="14" spans="1:27" ht="27" customHeight="1">
      <c r="A14" s="57" t="s">
        <v>73</v>
      </c>
      <c r="B14" s="61" t="s">
        <v>75</v>
      </c>
      <c r="C14" s="61" t="s">
        <v>76</v>
      </c>
      <c r="D14" s="65" t="s">
        <v>77</v>
      </c>
      <c r="E14" s="65" t="s">
        <v>105</v>
      </c>
      <c r="F14" s="68">
        <v>693388</v>
      </c>
      <c r="G14" s="85">
        <f t="shared" si="3"/>
        <v>589379.8</v>
      </c>
      <c r="H14" s="85">
        <f t="shared" si="4"/>
        <v>589379.8</v>
      </c>
      <c r="I14" s="85">
        <f t="shared" si="5"/>
        <v>0</v>
      </c>
      <c r="J14" s="53">
        <v>72805.74</v>
      </c>
      <c r="K14" s="95">
        <f>J14*100%/F14</f>
        <v>0.10500000000000001</v>
      </c>
      <c r="L14" s="58">
        <v>620582.26</v>
      </c>
      <c r="M14" s="53">
        <f>O14+P14</f>
        <v>25700</v>
      </c>
      <c r="N14" s="53"/>
      <c r="O14" s="53">
        <v>25700</v>
      </c>
      <c r="P14" s="53">
        <v>0</v>
      </c>
      <c r="Q14" s="73">
        <f>ROUND(F14*4.5%-S14,2)</f>
        <v>31202.46</v>
      </c>
      <c r="R14" s="74">
        <f t="shared" si="9"/>
        <v>589379.8</v>
      </c>
      <c r="S14" s="74">
        <f t="shared" si="6"/>
        <v>0</v>
      </c>
      <c r="T14" s="74">
        <f t="shared" si="7"/>
        <v>0</v>
      </c>
      <c r="U14" s="4"/>
      <c r="V14" s="5"/>
      <c r="W14" s="5"/>
      <c r="X14" s="5"/>
      <c r="Y14" s="99">
        <f t="shared" si="8"/>
        <v>0</v>
      </c>
      <c r="Z14" s="99">
        <f>SUM(Q14:T14)</f>
        <v>620582.26</v>
      </c>
      <c r="AA14" s="8"/>
    </row>
    <row r="15" spans="1:27" ht="27" customHeight="1">
      <c r="A15" s="57" t="s">
        <v>74</v>
      </c>
      <c r="B15" s="61" t="s">
        <v>28</v>
      </c>
      <c r="C15" s="61" t="s">
        <v>39</v>
      </c>
      <c r="D15" s="65" t="s">
        <v>50</v>
      </c>
      <c r="E15" s="65" t="s">
        <v>106</v>
      </c>
      <c r="F15" s="68">
        <v>1141056</v>
      </c>
      <c r="G15" s="85">
        <f t="shared" si="3"/>
        <v>969897.6</v>
      </c>
      <c r="H15" s="85">
        <f t="shared" si="4"/>
        <v>969897.6</v>
      </c>
      <c r="I15" s="85">
        <f t="shared" si="5"/>
        <v>0</v>
      </c>
      <c r="J15" s="53">
        <v>119810.88</v>
      </c>
      <c r="K15" s="95">
        <f t="shared" si="0"/>
        <v>0.10500000000000001</v>
      </c>
      <c r="L15" s="58">
        <v>1021245.12</v>
      </c>
      <c r="M15" s="53">
        <f t="shared" si="1"/>
        <v>55040</v>
      </c>
      <c r="N15" s="53"/>
      <c r="O15" s="53">
        <v>55040</v>
      </c>
      <c r="P15" s="53">
        <v>0</v>
      </c>
      <c r="Q15" s="73">
        <f>ROUND(F15*4.5%-S15,2)</f>
        <v>51347.52</v>
      </c>
      <c r="R15" s="74">
        <f t="shared" si="9"/>
        <v>969897.6</v>
      </c>
      <c r="S15" s="74">
        <f t="shared" si="6"/>
        <v>0</v>
      </c>
      <c r="T15" s="74">
        <f t="shared" si="7"/>
        <v>0</v>
      </c>
      <c r="U15" s="4"/>
      <c r="V15" s="5"/>
      <c r="W15" s="5"/>
      <c r="X15" s="5"/>
      <c r="Y15" s="99">
        <f t="shared" si="8"/>
        <v>0</v>
      </c>
      <c r="Z15" s="99">
        <f t="shared" si="2"/>
        <v>1021245.12</v>
      </c>
      <c r="AA15" s="8"/>
    </row>
    <row r="16" spans="1:27" ht="27" customHeight="1">
      <c r="A16" s="57" t="s">
        <v>78</v>
      </c>
      <c r="B16" s="61" t="s">
        <v>79</v>
      </c>
      <c r="C16" s="61" t="s">
        <v>80</v>
      </c>
      <c r="D16" s="65" t="s">
        <v>96</v>
      </c>
      <c r="E16" s="65" t="s">
        <v>107</v>
      </c>
      <c r="F16" s="68">
        <v>618800</v>
      </c>
      <c r="G16" s="85">
        <f t="shared" si="3"/>
        <v>525980</v>
      </c>
      <c r="H16" s="85">
        <f t="shared" si="4"/>
        <v>525980</v>
      </c>
      <c r="I16" s="85">
        <f t="shared" si="5"/>
        <v>0</v>
      </c>
      <c r="J16" s="53">
        <v>64974</v>
      </c>
      <c r="K16" s="95">
        <f>J16*100%/F16</f>
        <v>0.105</v>
      </c>
      <c r="L16" s="58">
        <v>553826</v>
      </c>
      <c r="M16" s="53">
        <f>O16+P16</f>
        <v>9300</v>
      </c>
      <c r="N16" s="53"/>
      <c r="O16" s="53">
        <v>9300</v>
      </c>
      <c r="P16" s="53">
        <v>0</v>
      </c>
      <c r="Q16" s="73">
        <f>ROUND(F16*4.5%-S16,2)</f>
        <v>27846</v>
      </c>
      <c r="R16" s="74">
        <f t="shared" si="9"/>
        <v>525980</v>
      </c>
      <c r="S16" s="74">
        <f t="shared" si="6"/>
        <v>0</v>
      </c>
      <c r="T16" s="74">
        <f t="shared" si="7"/>
        <v>0</v>
      </c>
      <c r="U16" s="4"/>
      <c r="V16" s="5"/>
      <c r="W16" s="5"/>
      <c r="X16" s="5"/>
      <c r="Y16" s="99">
        <f t="shared" si="8"/>
        <v>0</v>
      </c>
      <c r="Z16" s="99">
        <f>SUM(Q16:T16)</f>
        <v>553826</v>
      </c>
      <c r="AA16" s="8"/>
    </row>
    <row r="17" spans="1:27" ht="27" customHeight="1">
      <c r="A17" s="57" t="s">
        <v>81</v>
      </c>
      <c r="B17" s="61" t="s">
        <v>35</v>
      </c>
      <c r="C17" s="61" t="s">
        <v>46</v>
      </c>
      <c r="D17" s="65" t="s">
        <v>57</v>
      </c>
      <c r="E17" s="65" t="s">
        <v>108</v>
      </c>
      <c r="F17" s="68">
        <v>595447</v>
      </c>
      <c r="G17" s="85">
        <f t="shared" si="3"/>
        <v>506129.95</v>
      </c>
      <c r="H17" s="85">
        <f t="shared" si="4"/>
        <v>506129.95</v>
      </c>
      <c r="I17" s="85">
        <f t="shared" si="5"/>
        <v>0</v>
      </c>
      <c r="J17" s="53">
        <v>62521.94</v>
      </c>
      <c r="K17" s="95">
        <f>J17*100%/F17</f>
        <v>0.10500000839705298</v>
      </c>
      <c r="L17" s="58">
        <v>532925.06</v>
      </c>
      <c r="M17" s="53">
        <f>O17+P17</f>
        <v>17600</v>
      </c>
      <c r="N17" s="53"/>
      <c r="O17" s="53">
        <v>17600</v>
      </c>
      <c r="P17" s="53">
        <v>0</v>
      </c>
      <c r="Q17" s="73">
        <v>26795.11</v>
      </c>
      <c r="R17" s="74">
        <f t="shared" si="9"/>
        <v>506129.95</v>
      </c>
      <c r="S17" s="74">
        <f t="shared" si="6"/>
        <v>0</v>
      </c>
      <c r="T17" s="74">
        <f t="shared" si="7"/>
        <v>0</v>
      </c>
      <c r="U17" s="4"/>
      <c r="V17" s="5"/>
      <c r="W17" s="5"/>
      <c r="X17" s="5"/>
      <c r="Y17" s="99">
        <f t="shared" si="8"/>
        <v>0</v>
      </c>
      <c r="Z17" s="99">
        <f>SUM(Q17:T17)</f>
        <v>532925.06</v>
      </c>
      <c r="AA17" s="8"/>
    </row>
    <row r="18" spans="1:27" ht="27" customHeight="1">
      <c r="A18" s="57" t="s">
        <v>82</v>
      </c>
      <c r="B18" s="61" t="s">
        <v>29</v>
      </c>
      <c r="C18" s="61" t="s">
        <v>40</v>
      </c>
      <c r="D18" s="65" t="s">
        <v>51</v>
      </c>
      <c r="E18" s="65" t="s">
        <v>109</v>
      </c>
      <c r="F18" s="68">
        <v>814731</v>
      </c>
      <c r="G18" s="85">
        <f t="shared" si="3"/>
        <v>692521.35</v>
      </c>
      <c r="H18" s="85">
        <f t="shared" si="4"/>
        <v>692521.35</v>
      </c>
      <c r="I18" s="85">
        <f t="shared" si="5"/>
        <v>0</v>
      </c>
      <c r="J18" s="53">
        <v>85546.75</v>
      </c>
      <c r="K18" s="95">
        <f t="shared" si="0"/>
        <v>0.10499999386300508</v>
      </c>
      <c r="L18" s="58">
        <v>729184.25</v>
      </c>
      <c r="M18" s="53">
        <f t="shared" si="1"/>
        <v>20553</v>
      </c>
      <c r="N18" s="53"/>
      <c r="O18" s="53">
        <v>20553</v>
      </c>
      <c r="P18" s="53">
        <v>0</v>
      </c>
      <c r="Q18" s="73">
        <f>ROUND(F18*4.5%-S18,2)</f>
        <v>36662.9</v>
      </c>
      <c r="R18" s="74">
        <f t="shared" si="9"/>
        <v>692521.35</v>
      </c>
      <c r="S18" s="74">
        <f t="shared" si="6"/>
        <v>0</v>
      </c>
      <c r="T18" s="74">
        <f t="shared" si="7"/>
        <v>0</v>
      </c>
      <c r="U18" s="4"/>
      <c r="V18" s="5"/>
      <c r="W18" s="5"/>
      <c r="X18" s="5"/>
      <c r="Y18" s="99">
        <f t="shared" si="8"/>
        <v>0</v>
      </c>
      <c r="Z18" s="99">
        <f t="shared" si="2"/>
        <v>729184.25</v>
      </c>
      <c r="AA18" s="8"/>
    </row>
    <row r="19" spans="1:27" ht="27" customHeight="1">
      <c r="A19" s="57" t="s">
        <v>83</v>
      </c>
      <c r="B19" s="61" t="s">
        <v>30</v>
      </c>
      <c r="C19" s="61" t="s">
        <v>41</v>
      </c>
      <c r="D19" s="65" t="s">
        <v>52</v>
      </c>
      <c r="E19" s="65" t="s">
        <v>110</v>
      </c>
      <c r="F19" s="68">
        <v>443906.14</v>
      </c>
      <c r="G19" s="85">
        <f t="shared" si="3"/>
        <v>377320.21</v>
      </c>
      <c r="H19" s="85">
        <f t="shared" si="4"/>
        <v>377320.21</v>
      </c>
      <c r="I19" s="85">
        <f t="shared" si="5"/>
        <v>0</v>
      </c>
      <c r="J19" s="53">
        <v>46610.14</v>
      </c>
      <c r="K19" s="95">
        <f t="shared" si="0"/>
        <v>0.10499998941217618</v>
      </c>
      <c r="L19" s="58">
        <v>397296</v>
      </c>
      <c r="M19" s="53">
        <f t="shared" si="1"/>
        <v>16209</v>
      </c>
      <c r="N19" s="53"/>
      <c r="O19" s="53">
        <v>16209</v>
      </c>
      <c r="P19" s="53">
        <v>0</v>
      </c>
      <c r="Q19" s="73">
        <v>19975.79</v>
      </c>
      <c r="R19" s="74">
        <v>377320.21</v>
      </c>
      <c r="S19" s="74">
        <f t="shared" si="6"/>
        <v>0</v>
      </c>
      <c r="T19" s="74">
        <f t="shared" si="7"/>
        <v>0</v>
      </c>
      <c r="U19" s="4"/>
      <c r="V19" s="5"/>
      <c r="W19" s="5"/>
      <c r="X19" s="5"/>
      <c r="Y19" s="99">
        <f t="shared" si="8"/>
        <v>0</v>
      </c>
      <c r="Z19" s="99">
        <f t="shared" si="2"/>
        <v>397296</v>
      </c>
      <c r="AA19" s="8"/>
    </row>
    <row r="20" spans="1:27" ht="27" customHeight="1">
      <c r="A20" s="57" t="s">
        <v>84</v>
      </c>
      <c r="B20" s="62" t="s">
        <v>31</v>
      </c>
      <c r="C20" s="64" t="s">
        <v>42</v>
      </c>
      <c r="D20" s="64" t="s">
        <v>53</v>
      </c>
      <c r="E20" s="66" t="s">
        <v>111</v>
      </c>
      <c r="F20" s="60">
        <v>151679</v>
      </c>
      <c r="G20" s="85">
        <f t="shared" si="3"/>
        <v>128927.15</v>
      </c>
      <c r="H20" s="85">
        <f t="shared" si="4"/>
        <v>128927.15</v>
      </c>
      <c r="I20" s="85">
        <f t="shared" si="5"/>
        <v>0</v>
      </c>
      <c r="J20" s="53">
        <v>15926.29</v>
      </c>
      <c r="K20" s="95">
        <f t="shared" si="0"/>
        <v>0.10499996703564765</v>
      </c>
      <c r="L20" s="60">
        <v>135752.71</v>
      </c>
      <c r="M20" s="53">
        <f t="shared" si="1"/>
        <v>3233</v>
      </c>
      <c r="N20" s="53"/>
      <c r="O20" s="53">
        <v>3233</v>
      </c>
      <c r="P20" s="53">
        <v>0</v>
      </c>
      <c r="Q20" s="73">
        <f>ROUND(F20*4.5%-S20,2)</f>
        <v>6825.56</v>
      </c>
      <c r="R20" s="74">
        <f>ROUND(F20*85%-T20,2)</f>
        <v>128927.15</v>
      </c>
      <c r="S20" s="74">
        <f t="shared" si="6"/>
        <v>0</v>
      </c>
      <c r="T20" s="74">
        <f t="shared" si="7"/>
        <v>0</v>
      </c>
      <c r="U20" s="4"/>
      <c r="V20" s="5"/>
      <c r="W20" s="5"/>
      <c r="X20" s="5"/>
      <c r="Y20" s="99">
        <f t="shared" si="8"/>
        <v>0</v>
      </c>
      <c r="Z20" s="99">
        <f t="shared" si="2"/>
        <v>135752.71</v>
      </c>
      <c r="AA20" s="8"/>
    </row>
    <row r="21" spans="1:27" ht="27" customHeight="1">
      <c r="A21" s="57" t="s">
        <v>85</v>
      </c>
      <c r="B21" s="62" t="s">
        <v>32</v>
      </c>
      <c r="C21" s="64" t="s">
        <v>43</v>
      </c>
      <c r="D21" s="64" t="s">
        <v>54</v>
      </c>
      <c r="E21" s="67" t="s">
        <v>112</v>
      </c>
      <c r="F21" s="60">
        <v>297723</v>
      </c>
      <c r="G21" s="85">
        <f t="shared" si="3"/>
        <v>253064.55</v>
      </c>
      <c r="H21" s="85">
        <f t="shared" si="4"/>
        <v>253064.55</v>
      </c>
      <c r="I21" s="85">
        <f t="shared" si="5"/>
        <v>0</v>
      </c>
      <c r="J21" s="53">
        <v>31260.92</v>
      </c>
      <c r="K21" s="95">
        <f t="shared" si="0"/>
        <v>0.10500001679413414</v>
      </c>
      <c r="L21" s="60">
        <v>266462.08</v>
      </c>
      <c r="M21" s="53">
        <f t="shared" si="1"/>
        <v>11500</v>
      </c>
      <c r="N21" s="53"/>
      <c r="O21" s="53">
        <v>11500</v>
      </c>
      <c r="P21" s="53">
        <v>0</v>
      </c>
      <c r="Q21" s="73">
        <v>13397.53</v>
      </c>
      <c r="R21" s="74">
        <f>ROUND(F21*85%-T21,2)</f>
        <v>253064.55</v>
      </c>
      <c r="S21" s="74">
        <f t="shared" si="6"/>
        <v>0</v>
      </c>
      <c r="T21" s="74">
        <f t="shared" si="7"/>
        <v>0</v>
      </c>
      <c r="U21" s="4"/>
      <c r="V21" s="5"/>
      <c r="W21" s="5"/>
      <c r="X21" s="5"/>
      <c r="Y21" s="99">
        <f t="shared" si="8"/>
        <v>0</v>
      </c>
      <c r="Z21" s="99">
        <f t="shared" si="2"/>
        <v>266462.08</v>
      </c>
      <c r="AA21" s="8"/>
    </row>
    <row r="22" spans="1:27" ht="27" customHeight="1">
      <c r="A22" s="57" t="s">
        <v>86</v>
      </c>
      <c r="B22" s="62" t="s">
        <v>33</v>
      </c>
      <c r="C22" s="64" t="s">
        <v>44</v>
      </c>
      <c r="D22" s="64" t="s">
        <v>55</v>
      </c>
      <c r="E22" s="64" t="s">
        <v>113</v>
      </c>
      <c r="F22" s="60">
        <v>856334</v>
      </c>
      <c r="G22" s="85">
        <f t="shared" si="3"/>
        <v>727883.9</v>
      </c>
      <c r="H22" s="85">
        <f t="shared" si="4"/>
        <v>727883.9</v>
      </c>
      <c r="I22" s="85">
        <f t="shared" si="5"/>
        <v>0</v>
      </c>
      <c r="J22" s="53">
        <v>89915.07</v>
      </c>
      <c r="K22" s="95">
        <f t="shared" si="0"/>
        <v>0.10500000000000001</v>
      </c>
      <c r="L22" s="60">
        <v>766418.93</v>
      </c>
      <c r="M22" s="53">
        <f t="shared" si="1"/>
        <v>29270</v>
      </c>
      <c r="N22" s="53"/>
      <c r="O22" s="53">
        <v>20670</v>
      </c>
      <c r="P22" s="53">
        <v>8600</v>
      </c>
      <c r="Q22" s="73">
        <f>ROUND(F22*4.5%-S22,2)</f>
        <v>37245.03</v>
      </c>
      <c r="R22" s="74">
        <f>ROUND(F22*85%-T22,2)</f>
        <v>720573.9</v>
      </c>
      <c r="S22" s="74">
        <f t="shared" si="6"/>
        <v>1290</v>
      </c>
      <c r="T22" s="74">
        <f t="shared" si="7"/>
        <v>7310</v>
      </c>
      <c r="U22" s="4"/>
      <c r="V22" s="5"/>
      <c r="W22" s="5"/>
      <c r="X22" s="5"/>
      <c r="Y22" s="99">
        <f t="shared" si="8"/>
        <v>0</v>
      </c>
      <c r="Z22" s="99">
        <f t="shared" si="2"/>
        <v>766418.93</v>
      </c>
      <c r="AA22" s="8"/>
    </row>
    <row r="23" spans="1:27" ht="27" customHeight="1">
      <c r="A23" s="57" t="s">
        <v>87</v>
      </c>
      <c r="B23" s="62" t="s">
        <v>34</v>
      </c>
      <c r="C23" s="64" t="s">
        <v>45</v>
      </c>
      <c r="D23" s="64" t="s">
        <v>56</v>
      </c>
      <c r="E23" s="64" t="s">
        <v>114</v>
      </c>
      <c r="F23" s="60">
        <v>852000</v>
      </c>
      <c r="G23" s="85">
        <f t="shared" si="3"/>
        <v>724200</v>
      </c>
      <c r="H23" s="85">
        <f t="shared" si="4"/>
        <v>724200</v>
      </c>
      <c r="I23" s="85">
        <f t="shared" si="5"/>
        <v>0</v>
      </c>
      <c r="J23" s="53">
        <v>89460</v>
      </c>
      <c r="K23" s="95">
        <f t="shared" si="0"/>
        <v>0.105</v>
      </c>
      <c r="L23" s="60">
        <v>762540</v>
      </c>
      <c r="M23" s="53">
        <f t="shared" si="1"/>
        <v>45475</v>
      </c>
      <c r="N23" s="53"/>
      <c r="O23" s="53">
        <v>33750</v>
      </c>
      <c r="P23" s="53">
        <v>11725</v>
      </c>
      <c r="Q23" s="73">
        <f>ROUND(F23*4.5%-S23,2)</f>
        <v>36581.25</v>
      </c>
      <c r="R23" s="74">
        <f>ROUND(F23*85%-T23,2)</f>
        <v>714233.75</v>
      </c>
      <c r="S23" s="74">
        <f t="shared" si="6"/>
        <v>1758.75</v>
      </c>
      <c r="T23" s="74">
        <f t="shared" si="7"/>
        <v>9966.25</v>
      </c>
      <c r="U23" s="4"/>
      <c r="V23" s="5"/>
      <c r="W23" s="5"/>
      <c r="X23" s="5"/>
      <c r="Y23" s="99">
        <f t="shared" si="8"/>
        <v>0</v>
      </c>
      <c r="Z23" s="99">
        <f t="shared" si="2"/>
        <v>762540</v>
      </c>
      <c r="AA23" s="8"/>
    </row>
    <row r="24" spans="1:26" s="52" customFormat="1" ht="23.25" customHeight="1">
      <c r="A24" s="149" t="s">
        <v>14</v>
      </c>
      <c r="B24" s="150"/>
      <c r="C24" s="150"/>
      <c r="D24" s="151"/>
      <c r="E24" s="50"/>
      <c r="F24" s="51">
        <f>SUM(F6:F23)</f>
        <v>22509620.68</v>
      </c>
      <c r="G24" s="86">
        <f>SUM(G6:G23)</f>
        <v>19133177.56</v>
      </c>
      <c r="H24" s="86">
        <f>SUM(H6:H23)</f>
        <v>19133177.56</v>
      </c>
      <c r="I24" s="86">
        <f>SUM(I6:I23)</f>
        <v>0</v>
      </c>
      <c r="J24" s="51">
        <f>SUM(J6:J23)</f>
        <v>2363510.15</v>
      </c>
      <c r="K24" s="95">
        <f>J24*100%/F24</f>
        <v>0.1049999990492954</v>
      </c>
      <c r="L24" s="51">
        <f aca="true" t="shared" si="10" ref="L24:T24">SUM(L6:L23)</f>
        <v>20146110.529999997</v>
      </c>
      <c r="M24" s="51">
        <f t="shared" si="10"/>
        <v>574708.03</v>
      </c>
      <c r="N24" s="51"/>
      <c r="O24" s="51">
        <f t="shared" si="10"/>
        <v>472626.03</v>
      </c>
      <c r="P24" s="51">
        <f t="shared" si="10"/>
        <v>102082</v>
      </c>
      <c r="Q24" s="75">
        <f t="shared" si="10"/>
        <v>997620.6700000002</v>
      </c>
      <c r="R24" s="75">
        <f t="shared" si="10"/>
        <v>19046407.86</v>
      </c>
      <c r="S24" s="75">
        <f t="shared" si="10"/>
        <v>15312.3</v>
      </c>
      <c r="T24" s="75">
        <f t="shared" si="10"/>
        <v>86769.7</v>
      </c>
      <c r="U24" s="51">
        <f>SUM(U9:U9)</f>
        <v>0</v>
      </c>
      <c r="V24" s="51">
        <f>SUM(V9:V9)</f>
        <v>0</v>
      </c>
      <c r="W24" s="51">
        <f>SUM(W9:W9)</f>
        <v>0</v>
      </c>
      <c r="X24" s="51">
        <f>SUM(X9:X9)</f>
        <v>0</v>
      </c>
      <c r="Y24" s="99">
        <f t="shared" si="8"/>
        <v>0</v>
      </c>
      <c r="Z24" s="86">
        <f>SUM(Z6:Z23)</f>
        <v>20146110.529999997</v>
      </c>
    </row>
    <row r="25" spans="1:27" ht="54.75" customHeight="1">
      <c r="A25" s="11"/>
      <c r="B25" s="12"/>
      <c r="C25" s="12"/>
      <c r="D25" s="12"/>
      <c r="E25" s="12"/>
      <c r="F25" s="17"/>
      <c r="G25" s="87"/>
      <c r="H25" s="87"/>
      <c r="I25" s="87"/>
      <c r="J25" s="17"/>
      <c r="K25" s="87"/>
      <c r="L25" s="40"/>
      <c r="M25" s="18"/>
      <c r="N25" s="18"/>
      <c r="O25" s="18"/>
      <c r="P25" s="18"/>
      <c r="Q25" s="13"/>
      <c r="R25" s="14"/>
      <c r="S25" s="14"/>
      <c r="T25" s="14"/>
      <c r="U25" s="13"/>
      <c r="V25" s="14"/>
      <c r="W25" s="14"/>
      <c r="X25" s="14"/>
      <c r="Y25" s="100"/>
      <c r="Z25" s="100"/>
      <c r="AA25" s="8"/>
    </row>
    <row r="26" spans="1:27" ht="66.75" customHeight="1">
      <c r="A26" s="15"/>
      <c r="B26" s="12"/>
      <c r="C26" s="12"/>
      <c r="D26" s="12"/>
      <c r="E26" s="12"/>
      <c r="F26" s="17"/>
      <c r="G26" s="87"/>
      <c r="H26" s="87"/>
      <c r="I26" s="87"/>
      <c r="J26" s="17"/>
      <c r="K26" s="87"/>
      <c r="L26" s="40"/>
      <c r="M26" s="18"/>
      <c r="N26" s="18"/>
      <c r="O26" s="18"/>
      <c r="P26" s="18"/>
      <c r="Q26" s="13"/>
      <c r="R26" s="14"/>
      <c r="S26" s="14"/>
      <c r="T26" s="14"/>
      <c r="U26" s="13"/>
      <c r="V26" s="14"/>
      <c r="W26" s="14"/>
      <c r="X26" s="14"/>
      <c r="Y26" s="100"/>
      <c r="Z26" s="100"/>
      <c r="AA26" s="8"/>
    </row>
    <row r="27" spans="1:27" ht="66" customHeight="1">
      <c r="A27" s="11"/>
      <c r="B27" s="12"/>
      <c r="C27" s="12"/>
      <c r="D27" s="12"/>
      <c r="E27" s="12"/>
      <c r="F27" s="17"/>
      <c r="G27" s="87"/>
      <c r="H27" s="87"/>
      <c r="I27" s="87"/>
      <c r="J27" s="17"/>
      <c r="K27" s="87"/>
      <c r="L27" s="40"/>
      <c r="M27" s="18"/>
      <c r="N27" s="18"/>
      <c r="O27" s="18"/>
      <c r="P27" s="18"/>
      <c r="Q27" s="13"/>
      <c r="R27" s="14"/>
      <c r="S27" s="14"/>
      <c r="T27" s="14"/>
      <c r="U27" s="13"/>
      <c r="V27" s="14"/>
      <c r="W27" s="14"/>
      <c r="X27" s="14"/>
      <c r="Y27" s="100"/>
      <c r="Z27" s="100"/>
      <c r="AA27" s="8"/>
    </row>
    <row r="28" spans="1:27" ht="54.75" customHeight="1">
      <c r="A28" s="15"/>
      <c r="B28" s="12"/>
      <c r="C28" s="12"/>
      <c r="D28" s="12"/>
      <c r="E28" s="12"/>
      <c r="F28" s="17"/>
      <c r="G28" s="87"/>
      <c r="H28" s="87"/>
      <c r="I28" s="87"/>
      <c r="J28" s="17"/>
      <c r="K28" s="87"/>
      <c r="L28" s="40"/>
      <c r="M28" s="18"/>
      <c r="N28" s="18"/>
      <c r="O28" s="18"/>
      <c r="P28" s="18"/>
      <c r="Q28" s="13"/>
      <c r="R28" s="14"/>
      <c r="S28" s="14"/>
      <c r="T28" s="14"/>
      <c r="U28" s="13"/>
      <c r="V28" s="14"/>
      <c r="W28" s="14"/>
      <c r="X28" s="14"/>
      <c r="Y28" s="100"/>
      <c r="Z28" s="100"/>
      <c r="AA28" s="8"/>
    </row>
    <row r="29" spans="1:27" ht="54.75" customHeight="1">
      <c r="A29" s="11"/>
      <c r="B29" s="12"/>
      <c r="C29" s="12"/>
      <c r="D29" s="12"/>
      <c r="E29" s="12"/>
      <c r="F29" s="17"/>
      <c r="G29" s="87"/>
      <c r="H29" s="87"/>
      <c r="I29" s="87"/>
      <c r="J29" s="17"/>
      <c r="K29" s="87"/>
      <c r="L29" s="40"/>
      <c r="M29" s="18"/>
      <c r="N29" s="18"/>
      <c r="O29" s="18"/>
      <c r="P29" s="18"/>
      <c r="Q29" s="13"/>
      <c r="R29" s="14"/>
      <c r="S29" s="14"/>
      <c r="T29" s="14"/>
      <c r="U29" s="13"/>
      <c r="V29" s="14"/>
      <c r="W29" s="14"/>
      <c r="X29" s="14"/>
      <c r="Y29" s="100"/>
      <c r="Z29" s="100"/>
      <c r="AA29" s="8"/>
    </row>
    <row r="30" spans="1:27" ht="54.75" customHeight="1">
      <c r="A30" s="15"/>
      <c r="B30" s="12"/>
      <c r="C30" s="12"/>
      <c r="D30" s="12"/>
      <c r="E30" s="12"/>
      <c r="F30" s="17"/>
      <c r="G30" s="87"/>
      <c r="H30" s="87"/>
      <c r="I30" s="87"/>
      <c r="J30" s="17"/>
      <c r="K30" s="87"/>
      <c r="L30" s="40"/>
      <c r="M30" s="18"/>
      <c r="N30" s="18"/>
      <c r="O30" s="18"/>
      <c r="P30" s="18"/>
      <c r="Q30" s="13"/>
      <c r="R30" s="14"/>
      <c r="S30" s="14"/>
      <c r="T30" s="14"/>
      <c r="U30" s="13"/>
      <c r="V30" s="14"/>
      <c r="W30" s="14"/>
      <c r="X30" s="14"/>
      <c r="Y30" s="100"/>
      <c r="Z30" s="100"/>
      <c r="AA30" s="8"/>
    </row>
    <row r="31" spans="1:27" ht="54.75" customHeight="1">
      <c r="A31" s="11"/>
      <c r="B31" s="12"/>
      <c r="C31" s="12"/>
      <c r="D31" s="12"/>
      <c r="E31" s="12"/>
      <c r="F31" s="17"/>
      <c r="G31" s="87"/>
      <c r="H31" s="87"/>
      <c r="I31" s="87"/>
      <c r="J31" s="17"/>
      <c r="K31" s="87"/>
      <c r="L31" s="40"/>
      <c r="M31" s="18"/>
      <c r="N31" s="18"/>
      <c r="O31" s="18"/>
      <c r="P31" s="18"/>
      <c r="Q31" s="13"/>
      <c r="R31" s="14"/>
      <c r="S31" s="14"/>
      <c r="T31" s="14"/>
      <c r="U31" s="13"/>
      <c r="V31" s="14"/>
      <c r="W31" s="14"/>
      <c r="X31" s="14"/>
      <c r="Y31" s="100"/>
      <c r="Z31" s="100"/>
      <c r="AA31" s="8"/>
    </row>
    <row r="32" spans="1:27" ht="69.75" customHeight="1">
      <c r="A32" s="15"/>
      <c r="B32" s="12"/>
      <c r="C32" s="12"/>
      <c r="D32" s="12"/>
      <c r="E32" s="12"/>
      <c r="F32" s="17"/>
      <c r="G32" s="87"/>
      <c r="H32" s="87"/>
      <c r="I32" s="87"/>
      <c r="J32" s="17"/>
      <c r="K32" s="87"/>
      <c r="L32" s="40"/>
      <c r="M32" s="18"/>
      <c r="N32" s="18"/>
      <c r="O32" s="18"/>
      <c r="P32" s="18"/>
      <c r="Q32" s="13"/>
      <c r="R32" s="14"/>
      <c r="S32" s="14"/>
      <c r="T32" s="14"/>
      <c r="U32" s="13"/>
      <c r="V32" s="14"/>
      <c r="W32" s="14"/>
      <c r="X32" s="14"/>
      <c r="Y32" s="100"/>
      <c r="Z32" s="100"/>
      <c r="AA32" s="8"/>
    </row>
    <row r="33" spans="1:27" ht="81.75" customHeight="1">
      <c r="A33" s="11"/>
      <c r="B33" s="12"/>
      <c r="C33" s="12"/>
      <c r="D33" s="12"/>
      <c r="E33" s="12"/>
      <c r="F33" s="17"/>
      <c r="G33" s="87"/>
      <c r="H33" s="87"/>
      <c r="I33" s="87"/>
      <c r="J33" s="17"/>
      <c r="K33" s="87"/>
      <c r="L33" s="40"/>
      <c r="M33" s="18"/>
      <c r="N33" s="18"/>
      <c r="O33" s="18"/>
      <c r="P33" s="18"/>
      <c r="Q33" s="13"/>
      <c r="R33" s="14"/>
      <c r="S33" s="14"/>
      <c r="T33" s="14"/>
      <c r="U33" s="13"/>
      <c r="V33" s="14"/>
      <c r="W33" s="14"/>
      <c r="X33" s="14"/>
      <c r="Y33" s="100"/>
      <c r="Z33" s="100"/>
      <c r="AA33" s="8"/>
    </row>
    <row r="34" spans="1:27" ht="54.75" customHeight="1">
      <c r="A34" s="15"/>
      <c r="B34" s="12"/>
      <c r="C34" s="12"/>
      <c r="D34" s="12"/>
      <c r="E34" s="12"/>
      <c r="F34" s="17"/>
      <c r="G34" s="87"/>
      <c r="H34" s="87"/>
      <c r="I34" s="87"/>
      <c r="J34" s="17"/>
      <c r="K34" s="87"/>
      <c r="L34" s="40"/>
      <c r="M34" s="18"/>
      <c r="N34" s="18"/>
      <c r="O34" s="18"/>
      <c r="P34" s="18"/>
      <c r="Q34" s="13"/>
      <c r="R34" s="14"/>
      <c r="S34" s="14"/>
      <c r="T34" s="14"/>
      <c r="U34" s="13"/>
      <c r="V34" s="14"/>
      <c r="W34" s="14"/>
      <c r="X34" s="14"/>
      <c r="Y34" s="100"/>
      <c r="Z34" s="100"/>
      <c r="AA34" s="8"/>
    </row>
    <row r="35" spans="1:27" ht="54.75" customHeight="1">
      <c r="A35" s="11"/>
      <c r="B35" s="12"/>
      <c r="C35" s="12"/>
      <c r="D35" s="12"/>
      <c r="E35" s="12"/>
      <c r="F35" s="17"/>
      <c r="G35" s="87"/>
      <c r="H35" s="87"/>
      <c r="I35" s="87"/>
      <c r="J35" s="17"/>
      <c r="K35" s="87"/>
      <c r="L35" s="40"/>
      <c r="M35" s="18"/>
      <c r="N35" s="18"/>
      <c r="O35" s="18"/>
      <c r="P35" s="18"/>
      <c r="Q35" s="13"/>
      <c r="R35" s="14"/>
      <c r="S35" s="14"/>
      <c r="T35" s="14"/>
      <c r="U35" s="13"/>
      <c r="V35" s="14"/>
      <c r="W35" s="14"/>
      <c r="X35" s="14"/>
      <c r="Y35" s="100"/>
      <c r="Z35" s="100"/>
      <c r="AA35" s="8"/>
    </row>
    <row r="36" spans="1:27" ht="58.5" customHeight="1">
      <c r="A36" s="15"/>
      <c r="B36" s="12"/>
      <c r="C36" s="12"/>
      <c r="D36" s="12"/>
      <c r="E36" s="12"/>
      <c r="F36" s="17"/>
      <c r="G36" s="87"/>
      <c r="H36" s="87"/>
      <c r="I36" s="87"/>
      <c r="J36" s="17"/>
      <c r="K36" s="87"/>
      <c r="L36" s="40"/>
      <c r="M36" s="18"/>
      <c r="N36" s="18"/>
      <c r="O36" s="18"/>
      <c r="P36" s="18"/>
      <c r="Q36" s="13"/>
      <c r="R36" s="14"/>
      <c r="S36" s="14"/>
      <c r="T36" s="14"/>
      <c r="U36" s="13"/>
      <c r="V36" s="14"/>
      <c r="W36" s="14"/>
      <c r="X36" s="14"/>
      <c r="Y36" s="100"/>
      <c r="Z36" s="100"/>
      <c r="AA36" s="8"/>
    </row>
    <row r="37" spans="1:27" ht="54.75" customHeight="1">
      <c r="A37" s="11"/>
      <c r="B37" s="12"/>
      <c r="C37" s="12"/>
      <c r="D37" s="12"/>
      <c r="E37" s="12"/>
      <c r="F37" s="17"/>
      <c r="G37" s="87"/>
      <c r="H37" s="87"/>
      <c r="I37" s="87"/>
      <c r="J37" s="17"/>
      <c r="K37" s="87"/>
      <c r="L37" s="40"/>
      <c r="M37" s="18"/>
      <c r="N37" s="18"/>
      <c r="O37" s="18"/>
      <c r="P37" s="18"/>
      <c r="Q37" s="13"/>
      <c r="R37" s="14"/>
      <c r="S37" s="14"/>
      <c r="T37" s="14"/>
      <c r="U37" s="13"/>
      <c r="V37" s="14"/>
      <c r="W37" s="14"/>
      <c r="X37" s="14"/>
      <c r="Y37" s="100"/>
      <c r="Z37" s="100"/>
      <c r="AA37" s="8"/>
    </row>
    <row r="38" spans="1:27" ht="54.75" customHeight="1">
      <c r="A38" s="15"/>
      <c r="B38" s="12"/>
      <c r="C38" s="12"/>
      <c r="D38" s="12"/>
      <c r="E38" s="12"/>
      <c r="F38" s="19"/>
      <c r="G38" s="88"/>
      <c r="H38" s="88"/>
      <c r="I38" s="88"/>
      <c r="J38" s="17"/>
      <c r="K38" s="87"/>
      <c r="L38" s="40"/>
      <c r="M38" s="18"/>
      <c r="N38" s="18"/>
      <c r="O38" s="18"/>
      <c r="P38" s="18"/>
      <c r="Q38" s="13"/>
      <c r="R38" s="14"/>
      <c r="S38" s="14"/>
      <c r="T38" s="14"/>
      <c r="U38" s="13"/>
      <c r="V38" s="14"/>
      <c r="W38" s="14"/>
      <c r="X38" s="14"/>
      <c r="Y38" s="100"/>
      <c r="Z38" s="100"/>
      <c r="AA38" s="8"/>
    </row>
    <row r="39" spans="1:27" ht="54.75" customHeight="1">
      <c r="A39" s="11"/>
      <c r="B39" s="12"/>
      <c r="C39" s="12"/>
      <c r="D39" s="12"/>
      <c r="E39" s="12"/>
      <c r="F39" s="17"/>
      <c r="G39" s="87"/>
      <c r="H39" s="87"/>
      <c r="I39" s="87"/>
      <c r="J39" s="19"/>
      <c r="K39" s="88"/>
      <c r="L39" s="40"/>
      <c r="M39" s="18"/>
      <c r="N39" s="18"/>
      <c r="O39" s="18"/>
      <c r="P39" s="18"/>
      <c r="Q39" s="13"/>
      <c r="R39" s="14"/>
      <c r="S39" s="14"/>
      <c r="T39" s="14"/>
      <c r="U39" s="13"/>
      <c r="V39" s="14"/>
      <c r="W39" s="14"/>
      <c r="X39" s="14"/>
      <c r="Y39" s="100"/>
      <c r="Z39" s="100"/>
      <c r="AA39" s="8"/>
    </row>
    <row r="40" spans="1:27" ht="61.5" customHeight="1">
      <c r="A40" s="15"/>
      <c r="B40" s="12"/>
      <c r="C40" s="12"/>
      <c r="D40" s="12"/>
      <c r="E40" s="12"/>
      <c r="F40" s="17"/>
      <c r="G40" s="87"/>
      <c r="H40" s="87"/>
      <c r="I40" s="87"/>
      <c r="J40" s="17"/>
      <c r="K40" s="87"/>
      <c r="L40" s="40"/>
      <c r="M40" s="18"/>
      <c r="N40" s="18"/>
      <c r="O40" s="18"/>
      <c r="P40" s="18"/>
      <c r="Q40" s="13"/>
      <c r="R40" s="14"/>
      <c r="S40" s="14"/>
      <c r="T40" s="14"/>
      <c r="U40" s="13"/>
      <c r="V40" s="14"/>
      <c r="W40" s="14"/>
      <c r="X40" s="14"/>
      <c r="Y40" s="100"/>
      <c r="Z40" s="100"/>
      <c r="AA40" s="8"/>
    </row>
    <row r="41" spans="1:27" ht="54.75" customHeight="1">
      <c r="A41" s="11"/>
      <c r="B41" s="12"/>
      <c r="C41" s="12"/>
      <c r="D41" s="12"/>
      <c r="E41" s="12"/>
      <c r="F41" s="17"/>
      <c r="G41" s="87"/>
      <c r="H41" s="87"/>
      <c r="I41" s="87"/>
      <c r="J41" s="17"/>
      <c r="K41" s="87"/>
      <c r="L41" s="40"/>
      <c r="M41" s="18"/>
      <c r="N41" s="18"/>
      <c r="O41" s="18"/>
      <c r="P41" s="18"/>
      <c r="Q41" s="13"/>
      <c r="R41" s="14"/>
      <c r="S41" s="14"/>
      <c r="T41" s="14"/>
      <c r="U41" s="13"/>
      <c r="V41" s="14"/>
      <c r="W41" s="14"/>
      <c r="X41" s="14"/>
      <c r="Y41" s="100"/>
      <c r="Z41" s="100"/>
      <c r="AA41" s="8"/>
    </row>
    <row r="42" spans="1:27" ht="54.75" customHeight="1">
      <c r="A42" s="15"/>
      <c r="B42" s="12"/>
      <c r="C42" s="12"/>
      <c r="D42" s="12"/>
      <c r="E42" s="12"/>
      <c r="F42" s="17"/>
      <c r="G42" s="87"/>
      <c r="H42" s="87"/>
      <c r="I42" s="87"/>
      <c r="J42" s="17"/>
      <c r="K42" s="87"/>
      <c r="L42" s="40"/>
      <c r="M42" s="18"/>
      <c r="N42" s="18"/>
      <c r="O42" s="18"/>
      <c r="P42" s="18"/>
      <c r="Q42" s="13"/>
      <c r="R42" s="14"/>
      <c r="S42" s="14"/>
      <c r="T42" s="14"/>
      <c r="U42" s="13"/>
      <c r="V42" s="14"/>
      <c r="W42" s="14"/>
      <c r="X42" s="14"/>
      <c r="Y42" s="100"/>
      <c r="Z42" s="100"/>
      <c r="AA42" s="8"/>
    </row>
    <row r="43" spans="1:27" ht="54.75" customHeight="1">
      <c r="A43" s="11"/>
      <c r="B43" s="12"/>
      <c r="C43" s="12"/>
      <c r="D43" s="12"/>
      <c r="E43" s="12"/>
      <c r="F43" s="17"/>
      <c r="G43" s="87"/>
      <c r="H43" s="87"/>
      <c r="I43" s="87"/>
      <c r="J43" s="17"/>
      <c r="K43" s="87"/>
      <c r="L43" s="40"/>
      <c r="M43" s="18"/>
      <c r="N43" s="18"/>
      <c r="O43" s="18"/>
      <c r="P43" s="18"/>
      <c r="Q43" s="13"/>
      <c r="R43" s="14"/>
      <c r="S43" s="14"/>
      <c r="T43" s="14"/>
      <c r="U43" s="13"/>
      <c r="V43" s="14"/>
      <c r="W43" s="14"/>
      <c r="X43" s="14"/>
      <c r="Y43" s="100"/>
      <c r="Z43" s="100"/>
      <c r="AA43" s="8"/>
    </row>
    <row r="44" spans="1:27" ht="54.75" customHeight="1">
      <c r="A44" s="15"/>
      <c r="B44" s="12"/>
      <c r="C44" s="12"/>
      <c r="D44" s="12"/>
      <c r="E44" s="12"/>
      <c r="F44" s="17"/>
      <c r="G44" s="87"/>
      <c r="H44" s="87"/>
      <c r="I44" s="87"/>
      <c r="J44" s="17"/>
      <c r="K44" s="87"/>
      <c r="L44" s="40"/>
      <c r="M44" s="18"/>
      <c r="N44" s="18"/>
      <c r="O44" s="18"/>
      <c r="P44" s="18"/>
      <c r="Q44" s="13"/>
      <c r="R44" s="14"/>
      <c r="S44" s="14"/>
      <c r="T44" s="14"/>
      <c r="U44" s="13"/>
      <c r="V44" s="14"/>
      <c r="W44" s="14"/>
      <c r="X44" s="14"/>
      <c r="Y44" s="100"/>
      <c r="Z44" s="100"/>
      <c r="AA44" s="8"/>
    </row>
    <row r="45" spans="1:27" ht="54.75" customHeight="1">
      <c r="A45" s="11"/>
      <c r="B45" s="12"/>
      <c r="C45" s="12"/>
      <c r="D45" s="12"/>
      <c r="E45" s="12"/>
      <c r="F45" s="17"/>
      <c r="G45" s="87"/>
      <c r="H45" s="87"/>
      <c r="I45" s="87"/>
      <c r="J45" s="17"/>
      <c r="K45" s="87"/>
      <c r="L45" s="40"/>
      <c r="M45" s="18"/>
      <c r="N45" s="18"/>
      <c r="O45" s="18"/>
      <c r="P45" s="18"/>
      <c r="Q45" s="13"/>
      <c r="R45" s="14"/>
      <c r="S45" s="14"/>
      <c r="T45" s="14"/>
      <c r="U45" s="13"/>
      <c r="V45" s="14"/>
      <c r="W45" s="14"/>
      <c r="X45" s="14"/>
      <c r="Y45" s="100"/>
      <c r="Z45" s="100"/>
      <c r="AA45" s="8"/>
    </row>
    <row r="46" spans="1:27" ht="54.75" customHeight="1">
      <c r="A46" s="15"/>
      <c r="B46" s="12"/>
      <c r="C46" s="12"/>
      <c r="D46" s="12"/>
      <c r="E46" s="12"/>
      <c r="F46" s="17"/>
      <c r="G46" s="87"/>
      <c r="H46" s="87"/>
      <c r="I46" s="87"/>
      <c r="J46" s="17"/>
      <c r="K46" s="87"/>
      <c r="L46" s="40"/>
      <c r="M46" s="18"/>
      <c r="N46" s="18"/>
      <c r="O46" s="18"/>
      <c r="P46" s="18"/>
      <c r="Q46" s="13"/>
      <c r="R46" s="14"/>
      <c r="S46" s="14"/>
      <c r="T46" s="14"/>
      <c r="U46" s="13"/>
      <c r="V46" s="14"/>
      <c r="W46" s="14"/>
      <c r="X46" s="14"/>
      <c r="Y46" s="100"/>
      <c r="Z46" s="100"/>
      <c r="AA46" s="8"/>
    </row>
    <row r="47" spans="1:27" ht="54.75" customHeight="1">
      <c r="A47" s="11"/>
      <c r="B47" s="12"/>
      <c r="C47" s="12"/>
      <c r="D47" s="12"/>
      <c r="E47" s="12"/>
      <c r="F47" s="17"/>
      <c r="G47" s="87"/>
      <c r="H47" s="87"/>
      <c r="I47" s="87"/>
      <c r="J47" s="17"/>
      <c r="K47" s="87"/>
      <c r="L47" s="40"/>
      <c r="M47" s="18"/>
      <c r="N47" s="18"/>
      <c r="O47" s="18"/>
      <c r="P47" s="18"/>
      <c r="Q47" s="13"/>
      <c r="R47" s="14"/>
      <c r="S47" s="14"/>
      <c r="T47" s="14"/>
      <c r="U47" s="13"/>
      <c r="V47" s="14"/>
      <c r="W47" s="14"/>
      <c r="X47" s="14"/>
      <c r="Y47" s="100"/>
      <c r="Z47" s="100"/>
      <c r="AA47" s="8"/>
    </row>
    <row r="48" spans="1:27" ht="54.75" customHeight="1">
      <c r="A48" s="15"/>
      <c r="B48" s="12"/>
      <c r="C48" s="12"/>
      <c r="D48" s="12"/>
      <c r="E48" s="12"/>
      <c r="F48" s="17"/>
      <c r="G48" s="87"/>
      <c r="H48" s="87"/>
      <c r="I48" s="87"/>
      <c r="J48" s="17"/>
      <c r="K48" s="87"/>
      <c r="L48" s="40"/>
      <c r="M48" s="18"/>
      <c r="N48" s="18"/>
      <c r="O48" s="18"/>
      <c r="P48" s="18"/>
      <c r="Q48" s="13"/>
      <c r="R48" s="14"/>
      <c r="S48" s="14"/>
      <c r="T48" s="14"/>
      <c r="U48" s="13"/>
      <c r="V48" s="14"/>
      <c r="W48" s="14"/>
      <c r="X48" s="14"/>
      <c r="Y48" s="100"/>
      <c r="Z48" s="100"/>
      <c r="AA48" s="8"/>
    </row>
    <row r="49" spans="1:27" ht="90" customHeight="1">
      <c r="A49" s="11"/>
      <c r="B49" s="12"/>
      <c r="C49" s="12"/>
      <c r="D49" s="12"/>
      <c r="E49" s="12"/>
      <c r="F49" s="17"/>
      <c r="G49" s="87"/>
      <c r="H49" s="87"/>
      <c r="I49" s="87"/>
      <c r="J49" s="17"/>
      <c r="K49" s="87"/>
      <c r="L49" s="40"/>
      <c r="M49" s="18"/>
      <c r="N49" s="18"/>
      <c r="O49" s="18"/>
      <c r="P49" s="18"/>
      <c r="Q49" s="13"/>
      <c r="R49" s="14"/>
      <c r="S49" s="14"/>
      <c r="T49" s="14"/>
      <c r="U49" s="13"/>
      <c r="V49" s="14"/>
      <c r="W49" s="14"/>
      <c r="X49" s="14"/>
      <c r="Y49" s="100"/>
      <c r="Z49" s="100"/>
      <c r="AA49" s="8"/>
    </row>
    <row r="50" spans="1:27" ht="54.75" customHeight="1">
      <c r="A50" s="15"/>
      <c r="B50" s="12"/>
      <c r="C50" s="12"/>
      <c r="D50" s="12"/>
      <c r="E50" s="12"/>
      <c r="F50" s="17"/>
      <c r="G50" s="87"/>
      <c r="H50" s="87"/>
      <c r="I50" s="87"/>
      <c r="J50" s="17"/>
      <c r="K50" s="87"/>
      <c r="L50" s="40"/>
      <c r="M50" s="18"/>
      <c r="N50" s="18"/>
      <c r="O50" s="18"/>
      <c r="P50" s="18"/>
      <c r="Q50" s="13"/>
      <c r="R50" s="14"/>
      <c r="S50" s="14"/>
      <c r="T50" s="14"/>
      <c r="U50" s="13"/>
      <c r="V50" s="14"/>
      <c r="W50" s="14"/>
      <c r="X50" s="14"/>
      <c r="Y50" s="100"/>
      <c r="Z50" s="100"/>
      <c r="AA50" s="8"/>
    </row>
    <row r="51" spans="1:27" ht="54.75" customHeight="1">
      <c r="A51" s="11"/>
      <c r="B51" s="12"/>
      <c r="C51" s="12"/>
      <c r="D51" s="12"/>
      <c r="E51" s="12"/>
      <c r="F51" s="17"/>
      <c r="G51" s="87"/>
      <c r="H51" s="87"/>
      <c r="I51" s="87"/>
      <c r="J51" s="17"/>
      <c r="K51" s="87"/>
      <c r="L51" s="40"/>
      <c r="M51" s="18"/>
      <c r="N51" s="18"/>
      <c r="O51" s="18"/>
      <c r="P51" s="18"/>
      <c r="Q51" s="13"/>
      <c r="R51" s="14"/>
      <c r="S51" s="14"/>
      <c r="T51" s="14"/>
      <c r="U51" s="13"/>
      <c r="V51" s="14"/>
      <c r="W51" s="14"/>
      <c r="X51" s="14"/>
      <c r="Y51" s="100"/>
      <c r="Z51" s="100"/>
      <c r="AA51" s="8"/>
    </row>
    <row r="52" spans="1:27" ht="76.5" customHeight="1">
      <c r="A52" s="15"/>
      <c r="B52" s="12"/>
      <c r="C52" s="12"/>
      <c r="D52" s="12"/>
      <c r="E52" s="12"/>
      <c r="F52" s="17"/>
      <c r="G52" s="87"/>
      <c r="H52" s="87"/>
      <c r="I52" s="87"/>
      <c r="J52" s="17"/>
      <c r="K52" s="87"/>
      <c r="L52" s="40"/>
      <c r="M52" s="18"/>
      <c r="N52" s="18"/>
      <c r="O52" s="18"/>
      <c r="P52" s="18"/>
      <c r="Q52" s="13"/>
      <c r="R52" s="14"/>
      <c r="S52" s="14"/>
      <c r="T52" s="14"/>
      <c r="U52" s="13"/>
      <c r="V52" s="14"/>
      <c r="W52" s="14"/>
      <c r="X52" s="14"/>
      <c r="Y52" s="100"/>
      <c r="Z52" s="100"/>
      <c r="AA52" s="8"/>
    </row>
    <row r="53" spans="1:27" ht="73.5" customHeight="1">
      <c r="A53" s="11"/>
      <c r="B53" s="12"/>
      <c r="C53" s="12"/>
      <c r="D53" s="12"/>
      <c r="E53" s="12"/>
      <c r="F53" s="17"/>
      <c r="G53" s="87"/>
      <c r="H53" s="87"/>
      <c r="I53" s="87"/>
      <c r="J53" s="17"/>
      <c r="K53" s="87"/>
      <c r="L53" s="40"/>
      <c r="M53" s="18"/>
      <c r="N53" s="18"/>
      <c r="O53" s="18"/>
      <c r="P53" s="18"/>
      <c r="Q53" s="13"/>
      <c r="R53" s="14"/>
      <c r="S53" s="14"/>
      <c r="T53" s="14"/>
      <c r="U53" s="13"/>
      <c r="V53" s="14"/>
      <c r="W53" s="14"/>
      <c r="X53" s="14"/>
      <c r="Y53" s="100"/>
      <c r="Z53" s="100"/>
      <c r="AA53" s="8"/>
    </row>
    <row r="54" spans="1:27" ht="54.75" customHeight="1">
      <c r="A54" s="15"/>
      <c r="B54" s="12"/>
      <c r="C54" s="20"/>
      <c r="D54" s="12"/>
      <c r="E54" s="12"/>
      <c r="F54" s="17"/>
      <c r="G54" s="87"/>
      <c r="H54" s="87"/>
      <c r="I54" s="87"/>
      <c r="J54" s="17"/>
      <c r="K54" s="87"/>
      <c r="L54" s="40"/>
      <c r="M54" s="18"/>
      <c r="N54" s="18"/>
      <c r="O54" s="18"/>
      <c r="P54" s="18"/>
      <c r="Q54" s="13"/>
      <c r="R54" s="14"/>
      <c r="S54" s="14"/>
      <c r="T54" s="14"/>
      <c r="U54" s="13"/>
      <c r="V54" s="14"/>
      <c r="W54" s="14"/>
      <c r="X54" s="14"/>
      <c r="Y54" s="100"/>
      <c r="Z54" s="100"/>
      <c r="AA54" s="8"/>
    </row>
    <row r="55" spans="1:27" ht="60" customHeight="1">
      <c r="A55" s="11"/>
      <c r="B55" s="12"/>
      <c r="C55" s="12"/>
      <c r="D55" s="12"/>
      <c r="E55" s="12"/>
      <c r="F55" s="17"/>
      <c r="G55" s="87"/>
      <c r="H55" s="87"/>
      <c r="I55" s="87"/>
      <c r="J55" s="17"/>
      <c r="K55" s="87"/>
      <c r="L55" s="40"/>
      <c r="M55" s="18"/>
      <c r="N55" s="18"/>
      <c r="O55" s="18"/>
      <c r="P55" s="18"/>
      <c r="Q55" s="13"/>
      <c r="R55" s="14"/>
      <c r="S55" s="14"/>
      <c r="T55" s="14"/>
      <c r="U55" s="13"/>
      <c r="V55" s="14"/>
      <c r="W55" s="14"/>
      <c r="X55" s="14"/>
      <c r="Y55" s="100"/>
      <c r="Z55" s="100"/>
      <c r="AA55" s="8"/>
    </row>
    <row r="56" spans="1:27" ht="57.75" customHeight="1">
      <c r="A56" s="15"/>
      <c r="B56" s="12"/>
      <c r="C56" s="12"/>
      <c r="D56" s="12"/>
      <c r="E56" s="12"/>
      <c r="F56" s="17"/>
      <c r="G56" s="87"/>
      <c r="H56" s="87"/>
      <c r="I56" s="87"/>
      <c r="J56" s="17"/>
      <c r="K56" s="87"/>
      <c r="L56" s="40"/>
      <c r="M56" s="18"/>
      <c r="N56" s="18"/>
      <c r="O56" s="18"/>
      <c r="P56" s="18"/>
      <c r="Q56" s="13"/>
      <c r="R56" s="14"/>
      <c r="S56" s="14"/>
      <c r="T56" s="14"/>
      <c r="U56" s="13"/>
      <c r="V56" s="14"/>
      <c r="W56" s="14"/>
      <c r="X56" s="14"/>
      <c r="Y56" s="100"/>
      <c r="Z56" s="100"/>
      <c r="AA56" s="8"/>
    </row>
    <row r="57" spans="1:27" ht="54.75" customHeight="1">
      <c r="A57" s="11"/>
      <c r="B57" s="12"/>
      <c r="C57" s="12"/>
      <c r="D57" s="12"/>
      <c r="E57" s="12"/>
      <c r="F57" s="17"/>
      <c r="G57" s="87"/>
      <c r="H57" s="87"/>
      <c r="I57" s="87"/>
      <c r="J57" s="17"/>
      <c r="K57" s="87"/>
      <c r="L57" s="40"/>
      <c r="M57" s="18"/>
      <c r="N57" s="18"/>
      <c r="O57" s="18"/>
      <c r="P57" s="18"/>
      <c r="Q57" s="13"/>
      <c r="R57" s="14"/>
      <c r="S57" s="14"/>
      <c r="T57" s="14"/>
      <c r="U57" s="13"/>
      <c r="V57" s="14"/>
      <c r="W57" s="14"/>
      <c r="X57" s="14"/>
      <c r="Y57" s="100"/>
      <c r="Z57" s="100"/>
      <c r="AA57" s="8"/>
    </row>
    <row r="58" spans="1:27" ht="54.75" customHeight="1">
      <c r="A58" s="15"/>
      <c r="B58" s="12"/>
      <c r="C58" s="12"/>
      <c r="D58" s="12"/>
      <c r="E58" s="12"/>
      <c r="F58" s="17"/>
      <c r="G58" s="87"/>
      <c r="H58" s="87"/>
      <c r="I58" s="87"/>
      <c r="J58" s="17"/>
      <c r="K58" s="87"/>
      <c r="L58" s="40"/>
      <c r="M58" s="18"/>
      <c r="N58" s="18"/>
      <c r="O58" s="18"/>
      <c r="P58" s="18"/>
      <c r="Q58" s="13"/>
      <c r="R58" s="14"/>
      <c r="S58" s="14"/>
      <c r="T58" s="14"/>
      <c r="U58" s="13"/>
      <c r="V58" s="14"/>
      <c r="W58" s="14"/>
      <c r="X58" s="14"/>
      <c r="Y58" s="100"/>
      <c r="Z58" s="100"/>
      <c r="AA58" s="8"/>
    </row>
    <row r="59" spans="1:27" ht="54.75" customHeight="1">
      <c r="A59" s="11"/>
      <c r="B59" s="12"/>
      <c r="C59" s="12"/>
      <c r="D59" s="12"/>
      <c r="E59" s="12"/>
      <c r="F59" s="17"/>
      <c r="G59" s="87"/>
      <c r="H59" s="87"/>
      <c r="I59" s="87"/>
      <c r="J59" s="17"/>
      <c r="K59" s="87"/>
      <c r="L59" s="40"/>
      <c r="M59" s="18"/>
      <c r="N59" s="18"/>
      <c r="O59" s="18"/>
      <c r="P59" s="18"/>
      <c r="Q59" s="13"/>
      <c r="R59" s="14"/>
      <c r="S59" s="14"/>
      <c r="T59" s="14"/>
      <c r="U59" s="13"/>
      <c r="V59" s="14"/>
      <c r="W59" s="14"/>
      <c r="X59" s="14"/>
      <c r="Y59" s="100"/>
      <c r="Z59" s="100"/>
      <c r="AA59" s="8"/>
    </row>
    <row r="60" spans="1:27" ht="54.75" customHeight="1">
      <c r="A60" s="15"/>
      <c r="B60" s="12"/>
      <c r="C60" s="12"/>
      <c r="D60" s="12"/>
      <c r="E60" s="12"/>
      <c r="F60" s="17"/>
      <c r="G60" s="87"/>
      <c r="H60" s="87"/>
      <c r="I60" s="87"/>
      <c r="J60" s="17"/>
      <c r="K60" s="87"/>
      <c r="L60" s="40"/>
      <c r="M60" s="18"/>
      <c r="N60" s="18"/>
      <c r="O60" s="18"/>
      <c r="P60" s="18"/>
      <c r="Q60" s="13"/>
      <c r="R60" s="14"/>
      <c r="S60" s="14"/>
      <c r="T60" s="14"/>
      <c r="U60" s="13"/>
      <c r="V60" s="14"/>
      <c r="W60" s="14"/>
      <c r="X60" s="14"/>
      <c r="Y60" s="100"/>
      <c r="Z60" s="100"/>
      <c r="AA60" s="8"/>
    </row>
    <row r="61" spans="1:27" ht="54.75" customHeight="1">
      <c r="A61" s="11"/>
      <c r="B61" s="12"/>
      <c r="C61" s="12"/>
      <c r="D61" s="12"/>
      <c r="E61" s="12"/>
      <c r="F61" s="17"/>
      <c r="G61" s="87"/>
      <c r="H61" s="87"/>
      <c r="I61" s="87"/>
      <c r="J61" s="17"/>
      <c r="K61" s="87"/>
      <c r="L61" s="40"/>
      <c r="M61" s="18"/>
      <c r="N61" s="18"/>
      <c r="O61" s="18"/>
      <c r="P61" s="18"/>
      <c r="Q61" s="13"/>
      <c r="R61" s="14"/>
      <c r="S61" s="14"/>
      <c r="T61" s="14"/>
      <c r="U61" s="13"/>
      <c r="V61" s="14"/>
      <c r="W61" s="14"/>
      <c r="X61" s="14"/>
      <c r="Y61" s="100"/>
      <c r="Z61" s="100"/>
      <c r="AA61" s="8"/>
    </row>
    <row r="62" spans="1:27" ht="54.75" customHeight="1">
      <c r="A62" s="11"/>
      <c r="B62" s="12"/>
      <c r="C62" s="12"/>
      <c r="D62" s="12"/>
      <c r="E62" s="12"/>
      <c r="F62" s="17"/>
      <c r="G62" s="87"/>
      <c r="H62" s="87"/>
      <c r="I62" s="87"/>
      <c r="J62" s="17"/>
      <c r="K62" s="87"/>
      <c r="L62" s="40"/>
      <c r="M62" s="18"/>
      <c r="N62" s="18"/>
      <c r="O62" s="18"/>
      <c r="P62" s="18"/>
      <c r="Q62" s="13"/>
      <c r="R62" s="14"/>
      <c r="S62" s="14"/>
      <c r="T62" s="14"/>
      <c r="U62" s="13"/>
      <c r="V62" s="14"/>
      <c r="W62" s="14"/>
      <c r="X62" s="14"/>
      <c r="Y62" s="100"/>
      <c r="Z62" s="100"/>
      <c r="AA62" s="8"/>
    </row>
    <row r="63" spans="1:27" ht="57.75" customHeight="1">
      <c r="A63" s="11"/>
      <c r="B63" s="12"/>
      <c r="C63" s="12"/>
      <c r="D63" s="12"/>
      <c r="E63" s="12"/>
      <c r="F63" s="17"/>
      <c r="G63" s="87"/>
      <c r="H63" s="87"/>
      <c r="I63" s="87"/>
      <c r="J63" s="17"/>
      <c r="K63" s="87"/>
      <c r="L63" s="40"/>
      <c r="M63" s="18"/>
      <c r="N63" s="18"/>
      <c r="O63" s="18"/>
      <c r="P63" s="18"/>
      <c r="Q63" s="13"/>
      <c r="R63" s="14"/>
      <c r="S63" s="14"/>
      <c r="T63" s="14"/>
      <c r="U63" s="13"/>
      <c r="V63" s="14"/>
      <c r="W63" s="14"/>
      <c r="X63" s="14"/>
      <c r="Y63" s="100"/>
      <c r="Z63" s="100"/>
      <c r="AA63" s="8"/>
    </row>
    <row r="64" spans="1:27" ht="66.75" customHeight="1">
      <c r="A64" s="15"/>
      <c r="B64" s="12"/>
      <c r="C64" s="12"/>
      <c r="D64" s="12"/>
      <c r="E64" s="12"/>
      <c r="F64" s="17"/>
      <c r="G64" s="87"/>
      <c r="H64" s="87"/>
      <c r="I64" s="87"/>
      <c r="J64" s="17"/>
      <c r="K64" s="87"/>
      <c r="L64" s="40"/>
      <c r="M64" s="18"/>
      <c r="N64" s="18"/>
      <c r="O64" s="18"/>
      <c r="P64" s="18"/>
      <c r="Q64" s="13"/>
      <c r="R64" s="14"/>
      <c r="S64" s="14"/>
      <c r="T64" s="14"/>
      <c r="U64" s="13"/>
      <c r="V64" s="14"/>
      <c r="W64" s="14"/>
      <c r="X64" s="14"/>
      <c r="Y64" s="100"/>
      <c r="Z64" s="100"/>
      <c r="AA64" s="8"/>
    </row>
    <row r="65" spans="1:27" ht="68.25" customHeight="1">
      <c r="A65" s="11"/>
      <c r="B65" s="12"/>
      <c r="C65" s="12"/>
      <c r="D65" s="12"/>
      <c r="E65" s="12"/>
      <c r="F65" s="17"/>
      <c r="G65" s="87"/>
      <c r="H65" s="87"/>
      <c r="I65" s="87"/>
      <c r="J65" s="17"/>
      <c r="K65" s="87"/>
      <c r="L65" s="40"/>
      <c r="M65" s="18"/>
      <c r="N65" s="18"/>
      <c r="O65" s="18"/>
      <c r="P65" s="18"/>
      <c r="Q65" s="13"/>
      <c r="R65" s="14"/>
      <c r="S65" s="14"/>
      <c r="T65" s="14"/>
      <c r="U65" s="13"/>
      <c r="V65" s="14"/>
      <c r="W65" s="14"/>
      <c r="X65" s="14"/>
      <c r="Y65" s="100"/>
      <c r="Z65" s="100"/>
      <c r="AA65" s="8"/>
    </row>
    <row r="66" spans="1:27" ht="54.75" customHeight="1">
      <c r="A66" s="15"/>
      <c r="B66" s="12"/>
      <c r="C66" s="12"/>
      <c r="D66" s="12"/>
      <c r="E66" s="12"/>
      <c r="F66" s="17"/>
      <c r="G66" s="87"/>
      <c r="H66" s="87"/>
      <c r="I66" s="87"/>
      <c r="J66" s="17"/>
      <c r="K66" s="87"/>
      <c r="L66" s="40"/>
      <c r="M66" s="18"/>
      <c r="N66" s="18"/>
      <c r="O66" s="18"/>
      <c r="P66" s="18"/>
      <c r="Q66" s="13"/>
      <c r="R66" s="14"/>
      <c r="S66" s="14"/>
      <c r="T66" s="14"/>
      <c r="U66" s="13"/>
      <c r="V66" s="14"/>
      <c r="W66" s="14"/>
      <c r="X66" s="14"/>
      <c r="Y66" s="100"/>
      <c r="Z66" s="100"/>
      <c r="AA66" s="8"/>
    </row>
    <row r="67" spans="1:27" ht="54.75" customHeight="1">
      <c r="A67" s="11"/>
      <c r="B67" s="12"/>
      <c r="C67" s="12"/>
      <c r="D67" s="12"/>
      <c r="E67" s="12"/>
      <c r="F67" s="17"/>
      <c r="G67" s="87"/>
      <c r="H67" s="87"/>
      <c r="I67" s="87"/>
      <c r="J67" s="17"/>
      <c r="K67" s="87"/>
      <c r="L67" s="40"/>
      <c r="M67" s="18"/>
      <c r="N67" s="18"/>
      <c r="O67" s="18"/>
      <c r="P67" s="18"/>
      <c r="Q67" s="13"/>
      <c r="R67" s="14"/>
      <c r="S67" s="14"/>
      <c r="T67" s="14"/>
      <c r="U67" s="13"/>
      <c r="V67" s="14"/>
      <c r="W67" s="14"/>
      <c r="X67" s="14"/>
      <c r="Y67" s="100"/>
      <c r="Z67" s="100"/>
      <c r="AA67" s="8"/>
    </row>
    <row r="68" spans="1:27" ht="105" customHeight="1">
      <c r="A68" s="15"/>
      <c r="B68" s="12"/>
      <c r="C68" s="12"/>
      <c r="D68" s="12"/>
      <c r="E68" s="12"/>
      <c r="F68" s="17"/>
      <c r="G68" s="87"/>
      <c r="H68" s="87"/>
      <c r="I68" s="87"/>
      <c r="J68" s="17"/>
      <c r="K68" s="87"/>
      <c r="L68" s="40"/>
      <c r="M68" s="18"/>
      <c r="N68" s="18"/>
      <c r="O68" s="18"/>
      <c r="P68" s="18"/>
      <c r="Q68" s="13"/>
      <c r="R68" s="14"/>
      <c r="S68" s="14"/>
      <c r="T68" s="14"/>
      <c r="U68" s="13"/>
      <c r="V68" s="14"/>
      <c r="W68" s="14"/>
      <c r="X68" s="14"/>
      <c r="Y68" s="100"/>
      <c r="Z68" s="100"/>
      <c r="AA68" s="8"/>
    </row>
    <row r="69" spans="1:27" ht="72" customHeight="1">
      <c r="A69" s="11"/>
      <c r="B69" s="12"/>
      <c r="C69" s="12"/>
      <c r="D69" s="12"/>
      <c r="E69" s="12"/>
      <c r="F69" s="17"/>
      <c r="G69" s="87"/>
      <c r="H69" s="87"/>
      <c r="I69" s="87"/>
      <c r="J69" s="17"/>
      <c r="K69" s="87"/>
      <c r="L69" s="40"/>
      <c r="M69" s="18"/>
      <c r="N69" s="18"/>
      <c r="O69" s="18"/>
      <c r="P69" s="18"/>
      <c r="Q69" s="13"/>
      <c r="R69" s="14"/>
      <c r="S69" s="14"/>
      <c r="T69" s="14"/>
      <c r="U69" s="13"/>
      <c r="V69" s="14"/>
      <c r="W69" s="14"/>
      <c r="X69" s="14"/>
      <c r="Y69" s="100"/>
      <c r="Z69" s="100"/>
      <c r="AA69" s="8"/>
    </row>
    <row r="70" spans="1:27" ht="54.75" customHeight="1">
      <c r="A70" s="15"/>
      <c r="B70" s="12"/>
      <c r="C70" s="12"/>
      <c r="D70" s="12"/>
      <c r="E70" s="12"/>
      <c r="F70" s="19"/>
      <c r="G70" s="88"/>
      <c r="H70" s="88"/>
      <c r="I70" s="88"/>
      <c r="J70" s="17"/>
      <c r="K70" s="87"/>
      <c r="L70" s="40"/>
      <c r="M70" s="18"/>
      <c r="N70" s="18"/>
      <c r="O70" s="18"/>
      <c r="P70" s="18"/>
      <c r="Q70" s="13"/>
      <c r="R70" s="14"/>
      <c r="S70" s="14"/>
      <c r="T70" s="14"/>
      <c r="U70" s="13"/>
      <c r="V70" s="14"/>
      <c r="W70" s="14"/>
      <c r="X70" s="14"/>
      <c r="Y70" s="100"/>
      <c r="Z70" s="100"/>
      <c r="AA70" s="8"/>
    </row>
    <row r="71" spans="1:27" ht="54.75" customHeight="1">
      <c r="A71" s="11"/>
      <c r="B71" s="12"/>
      <c r="C71" s="12"/>
      <c r="D71" s="12"/>
      <c r="E71" s="12"/>
      <c r="F71" s="17"/>
      <c r="G71" s="87"/>
      <c r="H71" s="87"/>
      <c r="I71" s="87"/>
      <c r="J71" s="17"/>
      <c r="K71" s="87"/>
      <c r="L71" s="40"/>
      <c r="M71" s="18"/>
      <c r="N71" s="18"/>
      <c r="O71" s="18"/>
      <c r="P71" s="18"/>
      <c r="Q71" s="13"/>
      <c r="R71" s="14"/>
      <c r="S71" s="14"/>
      <c r="T71" s="14"/>
      <c r="U71" s="13"/>
      <c r="V71" s="14"/>
      <c r="W71" s="14"/>
      <c r="X71" s="14"/>
      <c r="Y71" s="100"/>
      <c r="Z71" s="100"/>
      <c r="AA71" s="8"/>
    </row>
    <row r="72" spans="1:27" ht="54.75" customHeight="1">
      <c r="A72" s="15"/>
      <c r="B72" s="12"/>
      <c r="C72" s="12"/>
      <c r="D72" s="12"/>
      <c r="E72" s="12"/>
      <c r="F72" s="17"/>
      <c r="G72" s="87"/>
      <c r="H72" s="87"/>
      <c r="I72" s="87"/>
      <c r="J72" s="17"/>
      <c r="K72" s="87"/>
      <c r="L72" s="40"/>
      <c r="M72" s="18"/>
      <c r="N72" s="18"/>
      <c r="O72" s="18"/>
      <c r="P72" s="18"/>
      <c r="Q72" s="13"/>
      <c r="R72" s="14"/>
      <c r="S72" s="14"/>
      <c r="T72" s="14"/>
      <c r="U72" s="13"/>
      <c r="V72" s="14"/>
      <c r="W72" s="14"/>
      <c r="X72" s="14"/>
      <c r="Y72" s="100"/>
      <c r="Z72" s="100"/>
      <c r="AA72" s="8"/>
    </row>
    <row r="73" spans="1:27" ht="54.75" customHeight="1">
      <c r="A73" s="11"/>
      <c r="B73" s="12"/>
      <c r="C73" s="12"/>
      <c r="D73" s="12"/>
      <c r="E73" s="12"/>
      <c r="F73" s="17"/>
      <c r="G73" s="87"/>
      <c r="H73" s="87"/>
      <c r="I73" s="87"/>
      <c r="J73" s="17"/>
      <c r="K73" s="87"/>
      <c r="L73" s="40"/>
      <c r="M73" s="18"/>
      <c r="N73" s="18"/>
      <c r="O73" s="18"/>
      <c r="P73" s="18"/>
      <c r="Q73" s="13"/>
      <c r="R73" s="14"/>
      <c r="S73" s="14"/>
      <c r="T73" s="14"/>
      <c r="U73" s="13"/>
      <c r="V73" s="14"/>
      <c r="W73" s="14"/>
      <c r="X73" s="14"/>
      <c r="Y73" s="100"/>
      <c r="Z73" s="100"/>
      <c r="AA73" s="8"/>
    </row>
    <row r="74" spans="1:27" ht="54.75" customHeight="1">
      <c r="A74" s="15"/>
      <c r="B74" s="12"/>
      <c r="C74" s="12"/>
      <c r="D74" s="12"/>
      <c r="E74" s="12"/>
      <c r="F74" s="17"/>
      <c r="G74" s="87"/>
      <c r="H74" s="87"/>
      <c r="I74" s="87"/>
      <c r="J74" s="17"/>
      <c r="K74" s="87"/>
      <c r="L74" s="40"/>
      <c r="M74" s="18"/>
      <c r="N74" s="18"/>
      <c r="O74" s="18"/>
      <c r="P74" s="18"/>
      <c r="Q74" s="13"/>
      <c r="R74" s="14"/>
      <c r="S74" s="14"/>
      <c r="T74" s="14"/>
      <c r="U74" s="13"/>
      <c r="V74" s="14"/>
      <c r="W74" s="14"/>
      <c r="X74" s="14"/>
      <c r="Y74" s="100"/>
      <c r="Z74" s="100"/>
      <c r="AA74" s="8"/>
    </row>
    <row r="75" spans="1:27" ht="54.75" customHeight="1">
      <c r="A75" s="11"/>
      <c r="B75" s="12"/>
      <c r="C75" s="12"/>
      <c r="D75" s="12"/>
      <c r="E75" s="12"/>
      <c r="F75" s="17"/>
      <c r="G75" s="87"/>
      <c r="H75" s="87"/>
      <c r="I75" s="87"/>
      <c r="J75" s="17"/>
      <c r="K75" s="87"/>
      <c r="L75" s="40"/>
      <c r="M75" s="18"/>
      <c r="N75" s="18"/>
      <c r="O75" s="18"/>
      <c r="P75" s="18"/>
      <c r="Q75" s="13"/>
      <c r="R75" s="14"/>
      <c r="S75" s="14"/>
      <c r="T75" s="14"/>
      <c r="U75" s="13"/>
      <c r="V75" s="14"/>
      <c r="W75" s="14"/>
      <c r="X75" s="14"/>
      <c r="Y75" s="100"/>
      <c r="Z75" s="100"/>
      <c r="AA75" s="8"/>
    </row>
    <row r="76" spans="1:27" ht="54.75" customHeight="1">
      <c r="A76" s="15"/>
      <c r="B76" s="12"/>
      <c r="C76" s="12"/>
      <c r="D76" s="12"/>
      <c r="E76" s="12"/>
      <c r="F76" s="17"/>
      <c r="G76" s="87"/>
      <c r="H76" s="87"/>
      <c r="I76" s="87"/>
      <c r="J76" s="17"/>
      <c r="K76" s="87"/>
      <c r="L76" s="40"/>
      <c r="M76" s="18"/>
      <c r="N76" s="18"/>
      <c r="O76" s="18"/>
      <c r="P76" s="18"/>
      <c r="Q76" s="13"/>
      <c r="R76" s="14"/>
      <c r="S76" s="14"/>
      <c r="T76" s="14"/>
      <c r="U76" s="13"/>
      <c r="V76" s="14"/>
      <c r="W76" s="14"/>
      <c r="X76" s="14"/>
      <c r="Y76" s="100"/>
      <c r="Z76" s="100"/>
      <c r="AA76" s="8"/>
    </row>
    <row r="77" spans="1:27" ht="54.75" customHeight="1">
      <c r="A77" s="11"/>
      <c r="B77" s="12"/>
      <c r="C77" s="12"/>
      <c r="D77" s="12"/>
      <c r="E77" s="12"/>
      <c r="F77" s="17"/>
      <c r="G77" s="87"/>
      <c r="H77" s="87"/>
      <c r="I77" s="87"/>
      <c r="J77" s="17"/>
      <c r="K77" s="87"/>
      <c r="L77" s="40"/>
      <c r="M77" s="18"/>
      <c r="N77" s="18"/>
      <c r="O77" s="18"/>
      <c r="P77" s="18"/>
      <c r="Q77" s="13"/>
      <c r="R77" s="14"/>
      <c r="S77" s="14"/>
      <c r="T77" s="14"/>
      <c r="U77" s="13"/>
      <c r="V77" s="14"/>
      <c r="W77" s="14"/>
      <c r="X77" s="14"/>
      <c r="Y77" s="100"/>
      <c r="Z77" s="100"/>
      <c r="AA77" s="8"/>
    </row>
    <row r="78" spans="1:27" ht="54.75" customHeight="1">
      <c r="A78" s="15"/>
      <c r="B78" s="12"/>
      <c r="C78" s="12"/>
      <c r="D78" s="12"/>
      <c r="E78" s="12"/>
      <c r="F78" s="17"/>
      <c r="G78" s="87"/>
      <c r="H78" s="87"/>
      <c r="I78" s="87"/>
      <c r="J78" s="17"/>
      <c r="K78" s="87"/>
      <c r="L78" s="40"/>
      <c r="M78" s="18"/>
      <c r="N78" s="18"/>
      <c r="O78" s="18"/>
      <c r="P78" s="18"/>
      <c r="Q78" s="13"/>
      <c r="R78" s="14"/>
      <c r="S78" s="14"/>
      <c r="T78" s="14"/>
      <c r="U78" s="13"/>
      <c r="V78" s="14"/>
      <c r="W78" s="14"/>
      <c r="X78" s="14"/>
      <c r="Y78" s="100"/>
      <c r="Z78" s="100"/>
      <c r="AA78" s="8"/>
    </row>
    <row r="79" spans="1:27" ht="54.75" customHeight="1">
      <c r="A79" s="11"/>
      <c r="B79" s="12"/>
      <c r="C79" s="12"/>
      <c r="D79" s="12"/>
      <c r="E79" s="12"/>
      <c r="F79" s="17"/>
      <c r="G79" s="87"/>
      <c r="H79" s="87"/>
      <c r="I79" s="87"/>
      <c r="J79" s="17"/>
      <c r="K79" s="87"/>
      <c r="L79" s="40"/>
      <c r="M79" s="18"/>
      <c r="N79" s="18"/>
      <c r="O79" s="18"/>
      <c r="P79" s="18"/>
      <c r="Q79" s="13"/>
      <c r="R79" s="14"/>
      <c r="S79" s="14"/>
      <c r="T79" s="14"/>
      <c r="U79" s="13"/>
      <c r="V79" s="14"/>
      <c r="W79" s="14"/>
      <c r="X79" s="14"/>
      <c r="Y79" s="100"/>
      <c r="Z79" s="100"/>
      <c r="AA79" s="8"/>
    </row>
    <row r="80" spans="1:27" ht="54.75" customHeight="1">
      <c r="A80" s="15"/>
      <c r="B80" s="12"/>
      <c r="C80" s="12"/>
      <c r="D80" s="12"/>
      <c r="E80" s="12"/>
      <c r="F80" s="17"/>
      <c r="G80" s="87"/>
      <c r="H80" s="87"/>
      <c r="I80" s="87"/>
      <c r="J80" s="17"/>
      <c r="K80" s="87"/>
      <c r="L80" s="40"/>
      <c r="M80" s="18"/>
      <c r="N80" s="18"/>
      <c r="O80" s="18"/>
      <c r="P80" s="18"/>
      <c r="Q80" s="13"/>
      <c r="R80" s="14"/>
      <c r="S80" s="14"/>
      <c r="T80" s="14"/>
      <c r="U80" s="13"/>
      <c r="V80" s="14"/>
      <c r="W80" s="14"/>
      <c r="X80" s="14"/>
      <c r="Y80" s="100"/>
      <c r="Z80" s="100"/>
      <c r="AA80" s="8"/>
    </row>
    <row r="81" spans="1:27" ht="54.75" customHeight="1">
      <c r="A81" s="11"/>
      <c r="B81" s="12"/>
      <c r="C81" s="12"/>
      <c r="D81" s="12"/>
      <c r="E81" s="12"/>
      <c r="F81" s="17"/>
      <c r="G81" s="87"/>
      <c r="H81" s="87"/>
      <c r="I81" s="87"/>
      <c r="J81" s="17"/>
      <c r="K81" s="87"/>
      <c r="L81" s="40"/>
      <c r="M81" s="18"/>
      <c r="N81" s="18"/>
      <c r="O81" s="18"/>
      <c r="P81" s="18"/>
      <c r="Q81" s="13"/>
      <c r="R81" s="14"/>
      <c r="S81" s="14"/>
      <c r="T81" s="14"/>
      <c r="U81" s="13"/>
      <c r="V81" s="14"/>
      <c r="W81" s="14"/>
      <c r="X81" s="14"/>
      <c r="Y81" s="100"/>
      <c r="Z81" s="100"/>
      <c r="AA81" s="8"/>
    </row>
    <row r="82" spans="1:27" ht="54.75" customHeight="1">
      <c r="A82" s="15"/>
      <c r="B82" s="12"/>
      <c r="C82" s="12"/>
      <c r="D82" s="12"/>
      <c r="E82" s="12"/>
      <c r="F82" s="17"/>
      <c r="G82" s="87"/>
      <c r="H82" s="87"/>
      <c r="I82" s="87"/>
      <c r="J82" s="17"/>
      <c r="K82" s="87"/>
      <c r="L82" s="40"/>
      <c r="M82" s="18"/>
      <c r="N82" s="18"/>
      <c r="O82" s="18"/>
      <c r="P82" s="18"/>
      <c r="Q82" s="13"/>
      <c r="R82" s="14"/>
      <c r="S82" s="14"/>
      <c r="T82" s="14"/>
      <c r="U82" s="13"/>
      <c r="V82" s="14"/>
      <c r="W82" s="14"/>
      <c r="X82" s="14"/>
      <c r="Y82" s="100"/>
      <c r="Z82" s="100"/>
      <c r="AA82" s="8"/>
    </row>
    <row r="83" spans="1:27" ht="54.75" customHeight="1">
      <c r="A83" s="11"/>
      <c r="B83" s="12"/>
      <c r="C83" s="12"/>
      <c r="D83" s="12"/>
      <c r="E83" s="12"/>
      <c r="F83" s="17"/>
      <c r="G83" s="87"/>
      <c r="H83" s="87"/>
      <c r="I83" s="87"/>
      <c r="J83" s="17"/>
      <c r="K83" s="87"/>
      <c r="L83" s="40"/>
      <c r="M83" s="18"/>
      <c r="N83" s="18"/>
      <c r="O83" s="18"/>
      <c r="P83" s="18"/>
      <c r="Q83" s="13"/>
      <c r="R83" s="14"/>
      <c r="S83" s="14"/>
      <c r="T83" s="14"/>
      <c r="U83" s="13"/>
      <c r="V83" s="14"/>
      <c r="W83" s="14"/>
      <c r="X83" s="14"/>
      <c r="Y83" s="100"/>
      <c r="Z83" s="100"/>
      <c r="AA83" s="8"/>
    </row>
    <row r="84" spans="1:27" ht="54.75" customHeight="1">
      <c r="A84" s="15"/>
      <c r="B84" s="12"/>
      <c r="C84" s="12"/>
      <c r="D84" s="12"/>
      <c r="E84" s="12"/>
      <c r="F84" s="17"/>
      <c r="G84" s="87"/>
      <c r="H84" s="87"/>
      <c r="I84" s="87"/>
      <c r="J84" s="17"/>
      <c r="K84" s="87"/>
      <c r="L84" s="40"/>
      <c r="M84" s="18"/>
      <c r="N84" s="18"/>
      <c r="O84" s="18"/>
      <c r="P84" s="18"/>
      <c r="Q84" s="13"/>
      <c r="R84" s="14"/>
      <c r="S84" s="14"/>
      <c r="T84" s="14"/>
      <c r="U84" s="13"/>
      <c r="V84" s="14"/>
      <c r="W84" s="14"/>
      <c r="X84" s="14"/>
      <c r="Y84" s="100"/>
      <c r="Z84" s="100"/>
      <c r="AA84" s="8"/>
    </row>
    <row r="85" spans="1:27" ht="54.75" customHeight="1">
      <c r="A85" s="11"/>
      <c r="B85" s="12"/>
      <c r="C85" s="12"/>
      <c r="D85" s="12"/>
      <c r="E85" s="12"/>
      <c r="F85" s="17"/>
      <c r="G85" s="87"/>
      <c r="H85" s="87"/>
      <c r="I85" s="87"/>
      <c r="J85" s="17"/>
      <c r="K85" s="87"/>
      <c r="L85" s="40"/>
      <c r="M85" s="18"/>
      <c r="N85" s="18"/>
      <c r="O85" s="18"/>
      <c r="P85" s="18"/>
      <c r="Q85" s="13"/>
      <c r="R85" s="14"/>
      <c r="S85" s="14"/>
      <c r="T85" s="14"/>
      <c r="U85" s="13"/>
      <c r="V85" s="14"/>
      <c r="W85" s="14"/>
      <c r="X85" s="14"/>
      <c r="Y85" s="100"/>
      <c r="Z85" s="100"/>
      <c r="AA85" s="8"/>
    </row>
    <row r="86" spans="1:27" ht="54.75" customHeight="1">
      <c r="A86" s="15"/>
      <c r="B86" s="12"/>
      <c r="C86" s="12"/>
      <c r="D86" s="12"/>
      <c r="E86" s="12"/>
      <c r="F86" s="17"/>
      <c r="G86" s="87"/>
      <c r="H86" s="87"/>
      <c r="I86" s="87"/>
      <c r="J86" s="17"/>
      <c r="K86" s="87"/>
      <c r="L86" s="40"/>
      <c r="M86" s="18"/>
      <c r="N86" s="18"/>
      <c r="O86" s="18"/>
      <c r="P86" s="18"/>
      <c r="Q86" s="13"/>
      <c r="R86" s="14"/>
      <c r="S86" s="14"/>
      <c r="T86" s="14"/>
      <c r="U86" s="13"/>
      <c r="V86" s="14"/>
      <c r="W86" s="14"/>
      <c r="X86" s="14"/>
      <c r="Y86" s="100"/>
      <c r="Z86" s="100"/>
      <c r="AA86" s="8"/>
    </row>
    <row r="87" spans="1:27" ht="84" customHeight="1">
      <c r="A87" s="11"/>
      <c r="B87" s="12"/>
      <c r="C87" s="12"/>
      <c r="D87" s="12"/>
      <c r="E87" s="12"/>
      <c r="F87" s="17"/>
      <c r="G87" s="87"/>
      <c r="H87" s="87"/>
      <c r="I87" s="87"/>
      <c r="J87" s="17"/>
      <c r="K87" s="87"/>
      <c r="L87" s="40"/>
      <c r="M87" s="18"/>
      <c r="N87" s="18"/>
      <c r="O87" s="18"/>
      <c r="P87" s="18"/>
      <c r="Q87" s="13"/>
      <c r="R87" s="14"/>
      <c r="S87" s="14"/>
      <c r="T87" s="14"/>
      <c r="U87" s="13"/>
      <c r="V87" s="14"/>
      <c r="W87" s="14"/>
      <c r="X87" s="14"/>
      <c r="Y87" s="100"/>
      <c r="Z87" s="100"/>
      <c r="AA87" s="8"/>
    </row>
    <row r="88" spans="1:27" ht="82.5" customHeight="1">
      <c r="A88" s="15"/>
      <c r="B88" s="17"/>
      <c r="C88" s="17"/>
      <c r="D88" s="17"/>
      <c r="E88" s="17"/>
      <c r="F88" s="17"/>
      <c r="G88" s="87"/>
      <c r="H88" s="87"/>
      <c r="I88" s="87"/>
      <c r="J88" s="17"/>
      <c r="K88" s="87"/>
      <c r="L88" s="40"/>
      <c r="M88" s="18"/>
      <c r="N88" s="18"/>
      <c r="O88" s="18"/>
      <c r="P88" s="18"/>
      <c r="Q88" s="21"/>
      <c r="R88" s="22"/>
      <c r="S88" s="22"/>
      <c r="T88" s="22"/>
      <c r="U88" s="21"/>
      <c r="V88" s="22"/>
      <c r="W88" s="22"/>
      <c r="X88" s="22"/>
      <c r="Y88" s="101"/>
      <c r="Z88" s="101"/>
      <c r="AA88" s="8"/>
    </row>
    <row r="89" spans="1:27" ht="54.75" customHeight="1">
      <c r="A89" s="11"/>
      <c r="B89" s="17"/>
      <c r="C89" s="17"/>
      <c r="D89" s="16"/>
      <c r="E89" s="17"/>
      <c r="F89" s="23"/>
      <c r="G89" s="89"/>
      <c r="H89" s="89"/>
      <c r="I89" s="89"/>
      <c r="J89" s="23"/>
      <c r="K89" s="89"/>
      <c r="L89" s="41"/>
      <c r="M89" s="23"/>
      <c r="N89" s="23"/>
      <c r="O89" s="23"/>
      <c r="P89" s="23"/>
      <c r="Q89" s="76"/>
      <c r="R89" s="26"/>
      <c r="S89" s="26"/>
      <c r="T89" s="26"/>
      <c r="U89" s="24"/>
      <c r="V89" s="25"/>
      <c r="W89" s="25"/>
      <c r="X89" s="26"/>
      <c r="Y89" s="102"/>
      <c r="Z89" s="102"/>
      <c r="AA89" s="8"/>
    </row>
    <row r="90" spans="1:26" s="28" customFormat="1" ht="63" customHeight="1">
      <c r="A90" s="27"/>
      <c r="B90" s="17"/>
      <c r="C90" s="17"/>
      <c r="D90" s="17"/>
      <c r="E90" s="17"/>
      <c r="F90" s="23"/>
      <c r="G90" s="89"/>
      <c r="H90" s="89"/>
      <c r="I90" s="89"/>
      <c r="J90" s="23"/>
      <c r="K90" s="89"/>
      <c r="L90" s="41"/>
      <c r="M90" s="23"/>
      <c r="N90" s="23"/>
      <c r="O90" s="23"/>
      <c r="P90" s="23"/>
      <c r="Q90" s="76"/>
      <c r="R90" s="77"/>
      <c r="S90" s="26"/>
      <c r="T90" s="26"/>
      <c r="U90" s="24"/>
      <c r="V90" s="23"/>
      <c r="W90" s="25"/>
      <c r="X90" s="26"/>
      <c r="Y90" s="102"/>
      <c r="Z90" s="102"/>
    </row>
    <row r="91" spans="1:26" s="28" customFormat="1" ht="42.75" customHeight="1">
      <c r="A91" s="27"/>
      <c r="B91" s="17"/>
      <c r="C91" s="17"/>
      <c r="D91" s="17"/>
      <c r="E91" s="17"/>
      <c r="F91" s="23"/>
      <c r="G91" s="89"/>
      <c r="H91" s="89"/>
      <c r="I91" s="89"/>
      <c r="J91" s="23"/>
      <c r="K91" s="89"/>
      <c r="L91" s="41"/>
      <c r="M91" s="23"/>
      <c r="N91" s="23"/>
      <c r="O91" s="23"/>
      <c r="P91" s="23"/>
      <c r="Q91" s="76"/>
      <c r="R91" s="77"/>
      <c r="S91" s="26"/>
      <c r="T91" s="77"/>
      <c r="U91" s="24"/>
      <c r="V91" s="23"/>
      <c r="W91" s="25"/>
      <c r="X91" s="23"/>
      <c r="Y91" s="89"/>
      <c r="Z91" s="89"/>
    </row>
    <row r="92" spans="1:26" s="28" customFormat="1" ht="42" customHeight="1">
      <c r="A92" s="29"/>
      <c r="B92" s="17"/>
      <c r="C92" s="17"/>
      <c r="D92" s="17"/>
      <c r="E92" s="17"/>
      <c r="F92" s="23"/>
      <c r="G92" s="89"/>
      <c r="H92" s="89"/>
      <c r="I92" s="89"/>
      <c r="J92" s="23"/>
      <c r="K92" s="89"/>
      <c r="L92" s="41"/>
      <c r="M92" s="23"/>
      <c r="N92" s="23"/>
      <c r="O92" s="23"/>
      <c r="P92" s="23"/>
      <c r="Q92" s="76"/>
      <c r="R92" s="77"/>
      <c r="S92" s="77"/>
      <c r="T92" s="77"/>
      <c r="U92" s="24"/>
      <c r="V92" s="23"/>
      <c r="W92" s="23"/>
      <c r="X92" s="23"/>
      <c r="Y92" s="89"/>
      <c r="Z92" s="89"/>
    </row>
    <row r="93" spans="1:26" s="28" customFormat="1" ht="97.5" customHeight="1">
      <c r="A93" s="27"/>
      <c r="B93" s="17"/>
      <c r="C93" s="17"/>
      <c r="D93" s="17"/>
      <c r="E93" s="17"/>
      <c r="F93" s="23"/>
      <c r="G93" s="89"/>
      <c r="H93" s="89"/>
      <c r="I93" s="89"/>
      <c r="J93" s="23"/>
      <c r="K93" s="89"/>
      <c r="L93" s="41"/>
      <c r="M93" s="23"/>
      <c r="N93" s="23"/>
      <c r="O93" s="23"/>
      <c r="P93" s="23"/>
      <c r="Q93" s="76"/>
      <c r="R93" s="77"/>
      <c r="S93" s="77"/>
      <c r="T93" s="77"/>
      <c r="U93" s="24"/>
      <c r="V93" s="23"/>
      <c r="W93" s="23"/>
      <c r="X93" s="23"/>
      <c r="Y93" s="89"/>
      <c r="Z93" s="89"/>
    </row>
    <row r="94" spans="1:26" s="28" customFormat="1" ht="49.5" customHeight="1">
      <c r="A94" s="27"/>
      <c r="B94" s="17"/>
      <c r="C94" s="17"/>
      <c r="D94" s="17"/>
      <c r="E94" s="17"/>
      <c r="F94" s="23"/>
      <c r="G94" s="89"/>
      <c r="H94" s="89"/>
      <c r="I94" s="89"/>
      <c r="J94" s="23"/>
      <c r="K94" s="89"/>
      <c r="L94" s="41"/>
      <c r="M94" s="23"/>
      <c r="N94" s="23"/>
      <c r="O94" s="23"/>
      <c r="P94" s="23"/>
      <c r="Q94" s="76"/>
      <c r="R94" s="77"/>
      <c r="S94" s="77"/>
      <c r="T94" s="77"/>
      <c r="U94" s="24"/>
      <c r="V94" s="23"/>
      <c r="W94" s="23"/>
      <c r="X94" s="23"/>
      <c r="Y94" s="89"/>
      <c r="Z94" s="89"/>
    </row>
    <row r="95" spans="1:26" s="28" customFormat="1" ht="39.75" customHeight="1">
      <c r="A95" s="29"/>
      <c r="B95" s="17"/>
      <c r="C95" s="17"/>
      <c r="D95" s="17"/>
      <c r="E95" s="17"/>
      <c r="F95" s="23"/>
      <c r="G95" s="89"/>
      <c r="H95" s="89"/>
      <c r="I95" s="89"/>
      <c r="J95" s="23"/>
      <c r="K95" s="89"/>
      <c r="L95" s="41"/>
      <c r="M95" s="23"/>
      <c r="N95" s="23"/>
      <c r="O95" s="23"/>
      <c r="P95" s="23"/>
      <c r="Q95" s="76"/>
      <c r="R95" s="77"/>
      <c r="S95" s="77"/>
      <c r="T95" s="77"/>
      <c r="U95" s="24"/>
      <c r="V95" s="23"/>
      <c r="W95" s="23"/>
      <c r="X95" s="23"/>
      <c r="Y95" s="89"/>
      <c r="Z95" s="89"/>
    </row>
    <row r="96" spans="1:26" s="28" customFormat="1" ht="39.75" customHeight="1">
      <c r="A96" s="27"/>
      <c r="B96" s="17"/>
      <c r="C96" s="17"/>
      <c r="D96" s="17"/>
      <c r="E96" s="17"/>
      <c r="F96" s="30"/>
      <c r="G96" s="90"/>
      <c r="H96" s="90"/>
      <c r="I96" s="90"/>
      <c r="J96" s="30"/>
      <c r="K96" s="90"/>
      <c r="L96" s="42"/>
      <c r="M96" s="30"/>
      <c r="N96" s="30"/>
      <c r="O96" s="30"/>
      <c r="P96" s="30"/>
      <c r="Q96" s="76"/>
      <c r="R96" s="77"/>
      <c r="S96" s="77"/>
      <c r="T96" s="77"/>
      <c r="U96" s="24"/>
      <c r="V96" s="23"/>
      <c r="W96" s="30"/>
      <c r="X96" s="23"/>
      <c r="Y96" s="89"/>
      <c r="Z96" s="89"/>
    </row>
    <row r="97" spans="1:26" s="28" customFormat="1" ht="33.75" customHeight="1">
      <c r="A97" s="27"/>
      <c r="B97" s="17"/>
      <c r="C97" s="17"/>
      <c r="D97" s="17"/>
      <c r="E97" s="17"/>
      <c r="F97" s="30"/>
      <c r="G97" s="90"/>
      <c r="H97" s="90"/>
      <c r="I97" s="90"/>
      <c r="J97" s="30"/>
      <c r="K97" s="90"/>
      <c r="L97" s="42"/>
      <c r="M97" s="30"/>
      <c r="N97" s="30"/>
      <c r="O97" s="30"/>
      <c r="P97" s="30"/>
      <c r="Q97" s="77"/>
      <c r="R97" s="77"/>
      <c r="S97" s="77"/>
      <c r="T97" s="77"/>
      <c r="U97" s="30"/>
      <c r="V97" s="30"/>
      <c r="W97" s="30"/>
      <c r="X97" s="30"/>
      <c r="Y97" s="90"/>
      <c r="Z97" s="90"/>
    </row>
    <row r="98" spans="1:26" s="28" customFormat="1" ht="48" customHeight="1">
      <c r="A98" s="29"/>
      <c r="B98" s="31"/>
      <c r="C98" s="31"/>
      <c r="D98" s="31"/>
      <c r="E98" s="31"/>
      <c r="G98" s="91"/>
      <c r="H98" s="91"/>
      <c r="I98" s="91"/>
      <c r="K98" s="91"/>
      <c r="L98" s="43"/>
      <c r="Q98" s="78"/>
      <c r="R98" s="79"/>
      <c r="S98" s="79"/>
      <c r="T98" s="79"/>
      <c r="U98" s="32"/>
      <c r="V98" s="33"/>
      <c r="X98" s="33"/>
      <c r="Y98" s="103"/>
      <c r="Z98" s="103"/>
    </row>
    <row r="99" spans="1:26" s="28" customFormat="1" ht="11.25">
      <c r="A99" s="27"/>
      <c r="C99" s="34"/>
      <c r="G99" s="91"/>
      <c r="H99" s="91"/>
      <c r="I99" s="91"/>
      <c r="K99" s="91"/>
      <c r="L99" s="43"/>
      <c r="Q99" s="78"/>
      <c r="R99" s="79"/>
      <c r="S99" s="79"/>
      <c r="T99" s="79"/>
      <c r="U99" s="32"/>
      <c r="V99" s="33"/>
      <c r="Y99" s="91"/>
      <c r="Z99" s="91"/>
    </row>
    <row r="100" spans="3:26" s="28" customFormat="1" ht="11.25">
      <c r="C100" s="34"/>
      <c r="G100" s="91"/>
      <c r="H100" s="91"/>
      <c r="I100" s="91"/>
      <c r="K100" s="91"/>
      <c r="L100" s="43"/>
      <c r="Q100" s="78"/>
      <c r="R100" s="79"/>
      <c r="S100" s="79"/>
      <c r="T100" s="79"/>
      <c r="U100" s="32"/>
      <c r="V100" s="33"/>
      <c r="Y100" s="91"/>
      <c r="Z100" s="91"/>
    </row>
    <row r="101" spans="3:26" s="28" customFormat="1" ht="11.25">
      <c r="C101" s="34"/>
      <c r="G101" s="91"/>
      <c r="H101" s="91"/>
      <c r="I101" s="91"/>
      <c r="K101" s="91"/>
      <c r="L101" s="43"/>
      <c r="Q101" s="78"/>
      <c r="R101" s="79"/>
      <c r="S101" s="79"/>
      <c r="T101" s="79"/>
      <c r="U101" s="32"/>
      <c r="V101" s="33"/>
      <c r="Y101" s="91"/>
      <c r="Z101" s="91"/>
    </row>
    <row r="102" spans="3:26" s="28" customFormat="1" ht="11.25">
      <c r="C102" s="34"/>
      <c r="G102" s="91"/>
      <c r="H102" s="91"/>
      <c r="I102" s="91"/>
      <c r="K102" s="91"/>
      <c r="L102" s="43"/>
      <c r="Q102" s="79"/>
      <c r="R102" s="79"/>
      <c r="S102" s="79"/>
      <c r="T102" s="79"/>
      <c r="V102" s="33"/>
      <c r="Y102" s="91"/>
      <c r="Z102" s="91"/>
    </row>
    <row r="103" spans="3:26" s="28" customFormat="1" ht="11.25">
      <c r="C103" s="34"/>
      <c r="G103" s="91"/>
      <c r="H103" s="91"/>
      <c r="I103" s="91"/>
      <c r="K103" s="91"/>
      <c r="L103" s="43"/>
      <c r="Q103" s="79"/>
      <c r="R103" s="79"/>
      <c r="S103" s="79"/>
      <c r="T103" s="79"/>
      <c r="V103" s="33"/>
      <c r="Y103" s="91"/>
      <c r="Z103" s="91"/>
    </row>
    <row r="104" spans="3:26" s="28" customFormat="1" ht="11.25">
      <c r="C104" s="34"/>
      <c r="G104" s="91"/>
      <c r="H104" s="91"/>
      <c r="I104" s="91"/>
      <c r="K104" s="91"/>
      <c r="L104" s="43"/>
      <c r="Q104" s="79"/>
      <c r="R104" s="79"/>
      <c r="S104" s="79"/>
      <c r="T104" s="79"/>
      <c r="V104" s="33"/>
      <c r="Y104" s="91"/>
      <c r="Z104" s="91"/>
    </row>
    <row r="105" spans="3:26" s="28" customFormat="1" ht="11.25">
      <c r="C105" s="34"/>
      <c r="G105" s="91"/>
      <c r="H105" s="91"/>
      <c r="I105" s="91"/>
      <c r="K105" s="91"/>
      <c r="L105" s="43"/>
      <c r="Q105" s="79"/>
      <c r="R105" s="79"/>
      <c r="S105" s="79"/>
      <c r="T105" s="79"/>
      <c r="V105" s="33"/>
      <c r="Y105" s="91"/>
      <c r="Z105" s="91"/>
    </row>
    <row r="106" spans="3:26" s="28" customFormat="1" ht="11.25">
      <c r="C106" s="34"/>
      <c r="G106" s="91"/>
      <c r="H106" s="91"/>
      <c r="I106" s="91"/>
      <c r="K106" s="91"/>
      <c r="L106" s="43"/>
      <c r="Q106" s="79"/>
      <c r="R106" s="79"/>
      <c r="S106" s="79"/>
      <c r="T106" s="79"/>
      <c r="V106" s="33"/>
      <c r="Y106" s="91"/>
      <c r="Z106" s="91"/>
    </row>
    <row r="107" spans="3:26" s="28" customFormat="1" ht="11.25">
      <c r="C107" s="34"/>
      <c r="G107" s="91"/>
      <c r="H107" s="91"/>
      <c r="I107" s="91"/>
      <c r="K107" s="91"/>
      <c r="L107" s="43"/>
      <c r="Q107" s="79"/>
      <c r="R107" s="79"/>
      <c r="S107" s="79"/>
      <c r="T107" s="79"/>
      <c r="Y107" s="91"/>
      <c r="Z107" s="91"/>
    </row>
    <row r="108" spans="3:26" s="28" customFormat="1" ht="11.25">
      <c r="C108" s="34"/>
      <c r="G108" s="91"/>
      <c r="H108" s="91"/>
      <c r="I108" s="91"/>
      <c r="K108" s="91"/>
      <c r="L108" s="43"/>
      <c r="Q108" s="79"/>
      <c r="R108" s="79"/>
      <c r="S108" s="79"/>
      <c r="T108" s="79"/>
      <c r="Y108" s="91"/>
      <c r="Z108" s="91"/>
    </row>
    <row r="109" spans="3:26" s="28" customFormat="1" ht="11.25">
      <c r="C109" s="34"/>
      <c r="G109" s="91"/>
      <c r="H109" s="91"/>
      <c r="I109" s="91"/>
      <c r="K109" s="91"/>
      <c r="L109" s="43"/>
      <c r="Q109" s="79"/>
      <c r="R109" s="79"/>
      <c r="S109" s="79"/>
      <c r="T109" s="79"/>
      <c r="Y109" s="91"/>
      <c r="Z109" s="91"/>
    </row>
    <row r="110" spans="2:26" s="35" customFormat="1" ht="11.25">
      <c r="B110" s="28"/>
      <c r="C110" s="34"/>
      <c r="D110" s="28"/>
      <c r="E110" s="28"/>
      <c r="G110" s="92"/>
      <c r="H110" s="92"/>
      <c r="I110" s="92"/>
      <c r="K110" s="92"/>
      <c r="L110" s="44"/>
      <c r="Q110" s="80"/>
      <c r="R110" s="80"/>
      <c r="S110" s="80"/>
      <c r="T110" s="80"/>
      <c r="Y110" s="92"/>
      <c r="Z110" s="92"/>
    </row>
    <row r="111" spans="2:26" s="35" customFormat="1" ht="11.25">
      <c r="B111" s="28"/>
      <c r="C111" s="34"/>
      <c r="D111" s="28"/>
      <c r="E111" s="28"/>
      <c r="G111" s="92"/>
      <c r="H111" s="92"/>
      <c r="I111" s="92"/>
      <c r="K111" s="92"/>
      <c r="L111" s="44"/>
      <c r="Q111" s="80"/>
      <c r="R111" s="80"/>
      <c r="S111" s="80"/>
      <c r="T111" s="80"/>
      <c r="Y111" s="92"/>
      <c r="Z111" s="92"/>
    </row>
    <row r="112" spans="2:26" s="35" customFormat="1" ht="11.25">
      <c r="B112" s="28"/>
      <c r="C112" s="34"/>
      <c r="D112" s="28"/>
      <c r="E112" s="28"/>
      <c r="G112" s="92"/>
      <c r="H112" s="92"/>
      <c r="I112" s="92"/>
      <c r="K112" s="92"/>
      <c r="L112" s="44"/>
      <c r="Q112" s="80"/>
      <c r="R112" s="80"/>
      <c r="S112" s="80"/>
      <c r="T112" s="80"/>
      <c r="Y112" s="92"/>
      <c r="Z112" s="92"/>
    </row>
    <row r="113" spans="2:26" s="37" customFormat="1" ht="11.25">
      <c r="B113" s="36"/>
      <c r="C113" s="12"/>
      <c r="D113" s="36"/>
      <c r="E113" s="36"/>
      <c r="G113" s="93"/>
      <c r="H113" s="93"/>
      <c r="I113" s="93"/>
      <c r="K113" s="93"/>
      <c r="L113" s="45"/>
      <c r="Q113" s="81"/>
      <c r="R113" s="81"/>
      <c r="S113" s="81"/>
      <c r="T113" s="81"/>
      <c r="Y113" s="93"/>
      <c r="Z113" s="93"/>
    </row>
    <row r="114" spans="2:26" s="37" customFormat="1" ht="11.25">
      <c r="B114" s="36"/>
      <c r="C114" s="12"/>
      <c r="D114" s="36"/>
      <c r="E114" s="36"/>
      <c r="G114" s="93"/>
      <c r="H114" s="93"/>
      <c r="I114" s="93"/>
      <c r="K114" s="93"/>
      <c r="L114" s="45"/>
      <c r="Q114" s="81"/>
      <c r="R114" s="81"/>
      <c r="S114" s="81"/>
      <c r="T114" s="81"/>
      <c r="Y114" s="93"/>
      <c r="Z114" s="93"/>
    </row>
    <row r="115" spans="2:26" s="37" customFormat="1" ht="11.25">
      <c r="B115" s="36"/>
      <c r="C115" s="12"/>
      <c r="D115" s="36"/>
      <c r="E115" s="36"/>
      <c r="G115" s="93"/>
      <c r="H115" s="93"/>
      <c r="I115" s="93"/>
      <c r="K115" s="93"/>
      <c r="L115" s="45"/>
      <c r="Q115" s="81"/>
      <c r="R115" s="81"/>
      <c r="S115" s="81"/>
      <c r="T115" s="81"/>
      <c r="Y115" s="93"/>
      <c r="Z115" s="93"/>
    </row>
    <row r="116" spans="2:26" s="37" customFormat="1" ht="11.25">
      <c r="B116" s="36"/>
      <c r="C116" s="12"/>
      <c r="D116" s="36"/>
      <c r="E116" s="36"/>
      <c r="G116" s="93"/>
      <c r="H116" s="93"/>
      <c r="I116" s="93"/>
      <c r="K116" s="93"/>
      <c r="L116" s="45"/>
      <c r="Q116" s="81"/>
      <c r="R116" s="81"/>
      <c r="S116" s="81"/>
      <c r="T116" s="81"/>
      <c r="Y116" s="93"/>
      <c r="Z116" s="93"/>
    </row>
    <row r="117" spans="2:26" s="37" customFormat="1" ht="11.25">
      <c r="B117" s="36"/>
      <c r="C117" s="12"/>
      <c r="D117" s="36"/>
      <c r="E117" s="36"/>
      <c r="G117" s="93"/>
      <c r="H117" s="93"/>
      <c r="I117" s="93"/>
      <c r="K117" s="93"/>
      <c r="L117" s="45"/>
      <c r="Q117" s="81"/>
      <c r="R117" s="81"/>
      <c r="S117" s="81"/>
      <c r="T117" s="81"/>
      <c r="Y117" s="93"/>
      <c r="Z117" s="93"/>
    </row>
    <row r="118" spans="2:26" s="37" customFormat="1" ht="11.25">
      <c r="B118" s="36"/>
      <c r="C118" s="12"/>
      <c r="D118" s="36"/>
      <c r="E118" s="36"/>
      <c r="G118" s="93"/>
      <c r="H118" s="93"/>
      <c r="I118" s="93"/>
      <c r="K118" s="93"/>
      <c r="L118" s="45"/>
      <c r="Q118" s="81"/>
      <c r="R118" s="81"/>
      <c r="S118" s="81"/>
      <c r="T118" s="81"/>
      <c r="Y118" s="93"/>
      <c r="Z118" s="93"/>
    </row>
    <row r="119" spans="2:26" s="37" customFormat="1" ht="11.25">
      <c r="B119" s="36"/>
      <c r="C119" s="12"/>
      <c r="D119" s="36"/>
      <c r="E119" s="36"/>
      <c r="G119" s="93"/>
      <c r="H119" s="93"/>
      <c r="I119" s="93"/>
      <c r="K119" s="93"/>
      <c r="L119" s="45"/>
      <c r="Q119" s="81"/>
      <c r="R119" s="81"/>
      <c r="S119" s="81"/>
      <c r="T119" s="81"/>
      <c r="Y119" s="93"/>
      <c r="Z119" s="93"/>
    </row>
    <row r="120" spans="2:26" s="37" customFormat="1" ht="11.25">
      <c r="B120" s="36"/>
      <c r="C120" s="12"/>
      <c r="D120" s="36"/>
      <c r="E120" s="36"/>
      <c r="G120" s="93"/>
      <c r="H120" s="93"/>
      <c r="I120" s="93"/>
      <c r="K120" s="93"/>
      <c r="L120" s="45"/>
      <c r="Q120" s="81"/>
      <c r="R120" s="81"/>
      <c r="S120" s="81"/>
      <c r="T120" s="81"/>
      <c r="Y120" s="93"/>
      <c r="Z120" s="93"/>
    </row>
    <row r="121" spans="2:27" ht="11.25">
      <c r="B121" s="38"/>
      <c r="C121" s="12"/>
      <c r="D121" s="38"/>
      <c r="E121" s="38"/>
      <c r="AA121" s="8"/>
    </row>
    <row r="122" spans="3:27" ht="11.25">
      <c r="C122" s="12"/>
      <c r="AA122" s="8"/>
    </row>
    <row r="123" spans="3:27" ht="11.25">
      <c r="C123" s="12"/>
      <c r="AA123" s="8"/>
    </row>
    <row r="124" spans="3:27" ht="11.25">
      <c r="C124" s="12"/>
      <c r="AA124" s="8"/>
    </row>
    <row r="125" spans="3:27" ht="11.25">
      <c r="C125" s="12"/>
      <c r="AA125" s="8"/>
    </row>
    <row r="126" spans="3:27" ht="11.25">
      <c r="C126" s="12"/>
      <c r="AA126" s="8"/>
    </row>
    <row r="127" spans="3:27" ht="11.25">
      <c r="C127" s="12"/>
      <c r="AA127" s="8"/>
    </row>
    <row r="128" spans="3:27" ht="11.25">
      <c r="C128" s="12"/>
      <c r="AA128" s="8"/>
    </row>
    <row r="129" spans="3:27" ht="11.25">
      <c r="C129" s="12"/>
      <c r="AA129" s="8"/>
    </row>
    <row r="130" spans="3:27" ht="11.25">
      <c r="C130" s="12"/>
      <c r="AA130" s="8"/>
    </row>
    <row r="131" spans="3:27" ht="11.25">
      <c r="C131" s="12"/>
      <c r="AA131" s="8"/>
    </row>
    <row r="132" spans="3:27" ht="11.25">
      <c r="C132" s="12"/>
      <c r="AA132" s="8"/>
    </row>
    <row r="133" spans="3:27" ht="11.25">
      <c r="C133" s="12"/>
      <c r="AA133" s="8"/>
    </row>
    <row r="134" spans="3:27" ht="11.25">
      <c r="C134" s="12"/>
      <c r="AA134" s="8"/>
    </row>
    <row r="135" spans="3:27" ht="11.25">
      <c r="C135" s="12"/>
      <c r="AA135" s="8"/>
    </row>
    <row r="136" spans="3:27" ht="11.25">
      <c r="C136" s="12"/>
      <c r="AA136" s="8"/>
    </row>
    <row r="137" spans="3:27" ht="11.25">
      <c r="C137" s="12"/>
      <c r="AA137" s="8"/>
    </row>
    <row r="138" spans="3:27" ht="11.25">
      <c r="C138" s="12"/>
      <c r="AA138" s="8"/>
    </row>
    <row r="139" spans="3:27" ht="11.25">
      <c r="C139" s="12"/>
      <c r="AA139" s="8"/>
    </row>
    <row r="140" spans="3:27" ht="11.25">
      <c r="C140" s="12"/>
      <c r="AA140" s="8"/>
    </row>
    <row r="141" spans="3:27" ht="11.25">
      <c r="C141" s="12"/>
      <c r="AA141" s="8"/>
    </row>
    <row r="142" spans="3:27" ht="11.25">
      <c r="C142" s="12"/>
      <c r="AA142" s="8"/>
    </row>
    <row r="143" spans="3:27" ht="11.25">
      <c r="C143" s="12"/>
      <c r="AA143" s="8"/>
    </row>
    <row r="144" spans="3:27" ht="11.25">
      <c r="C144" s="12"/>
      <c r="AA144" s="8"/>
    </row>
    <row r="145" spans="3:27" ht="11.25">
      <c r="C145" s="12"/>
      <c r="AA145" s="8"/>
    </row>
    <row r="146" spans="3:27" ht="11.25">
      <c r="C146" s="12"/>
      <c r="AA146" s="8"/>
    </row>
    <row r="147" spans="3:27" ht="11.25">
      <c r="C147" s="12"/>
      <c r="AA147" s="8"/>
    </row>
    <row r="148" spans="3:27" ht="11.25">
      <c r="C148" s="12"/>
      <c r="AA148" s="8"/>
    </row>
    <row r="149" spans="3:27" ht="11.25">
      <c r="C149" s="12"/>
      <c r="AA149" s="8"/>
    </row>
    <row r="150" spans="3:27" ht="11.25">
      <c r="C150" s="12"/>
      <c r="AA150" s="8"/>
    </row>
    <row r="151" spans="3:27" ht="11.25">
      <c r="C151" s="12"/>
      <c r="AA151" s="8"/>
    </row>
    <row r="152" spans="3:27" ht="11.25">
      <c r="C152" s="12"/>
      <c r="AA152" s="8"/>
    </row>
    <row r="153" spans="3:27" ht="11.25">
      <c r="C153" s="12"/>
      <c r="AA153" s="8"/>
    </row>
    <row r="154" spans="3:27" ht="11.25">
      <c r="C154" s="12"/>
      <c r="AA154" s="8"/>
    </row>
    <row r="155" spans="3:27" ht="11.25">
      <c r="C155" s="12"/>
      <c r="AA155" s="8"/>
    </row>
    <row r="156" spans="3:27" ht="11.25">
      <c r="C156" s="12"/>
      <c r="AA156" s="8"/>
    </row>
    <row r="157" spans="3:27" ht="11.25">
      <c r="C157" s="12"/>
      <c r="AA157" s="8"/>
    </row>
    <row r="158" spans="3:27" ht="11.25">
      <c r="C158" s="12"/>
      <c r="AA158" s="8"/>
    </row>
    <row r="159" spans="3:27" ht="11.25">
      <c r="C159" s="12"/>
      <c r="AA159" s="8"/>
    </row>
    <row r="160" spans="3:27" ht="11.25">
      <c r="C160" s="12"/>
      <c r="AA160" s="8"/>
    </row>
    <row r="161" spans="3:27" ht="11.25">
      <c r="C161" s="12"/>
      <c r="AA161" s="8"/>
    </row>
    <row r="162" spans="3:27" ht="11.25">
      <c r="C162" s="12"/>
      <c r="AA162" s="8"/>
    </row>
    <row r="163" spans="3:27" ht="11.25">
      <c r="C163" s="12"/>
      <c r="AA163" s="8"/>
    </row>
    <row r="164" spans="3:27" ht="11.25">
      <c r="C164" s="12"/>
      <c r="AA164" s="8"/>
    </row>
    <row r="165" spans="3:27" ht="11.25">
      <c r="C165" s="12"/>
      <c r="AA165" s="8"/>
    </row>
    <row r="166" spans="3:27" ht="11.25">
      <c r="C166" s="12"/>
      <c r="AA166" s="8"/>
    </row>
    <row r="167" spans="3:27" ht="11.25">
      <c r="C167" s="12"/>
      <c r="AA167" s="8"/>
    </row>
    <row r="168" spans="3:27" ht="11.25">
      <c r="C168" s="12"/>
      <c r="AA168" s="8"/>
    </row>
    <row r="169" spans="3:27" ht="11.25">
      <c r="C169" s="12"/>
      <c r="AA169" s="8"/>
    </row>
    <row r="170" spans="3:27" ht="11.25">
      <c r="C170" s="12"/>
      <c r="AA170" s="8"/>
    </row>
    <row r="171" spans="3:27" ht="11.25">
      <c r="C171" s="12"/>
      <c r="AA171" s="8"/>
    </row>
    <row r="172" spans="3:27" ht="11.25">
      <c r="C172" s="12"/>
      <c r="AA172" s="8"/>
    </row>
    <row r="173" spans="3:27" ht="11.25">
      <c r="C173" s="12"/>
      <c r="AA173" s="8"/>
    </row>
    <row r="174" spans="3:27" ht="11.25">
      <c r="C174" s="12"/>
      <c r="AA174" s="8"/>
    </row>
    <row r="175" spans="3:27" ht="11.25">
      <c r="C175" s="12"/>
      <c r="AA175" s="8"/>
    </row>
    <row r="176" spans="3:27" ht="11.25">
      <c r="C176" s="12"/>
      <c r="AA176" s="8"/>
    </row>
    <row r="177" spans="3:27" ht="11.25">
      <c r="C177" s="12"/>
      <c r="AA177" s="8"/>
    </row>
    <row r="178" spans="3:27" ht="11.25">
      <c r="C178" s="12"/>
      <c r="AA178" s="8"/>
    </row>
    <row r="179" ht="11.25">
      <c r="AA179" s="8"/>
    </row>
    <row r="180" ht="11.25">
      <c r="AA180" s="8"/>
    </row>
  </sheetData>
  <sheetProtection/>
  <mergeCells count="19">
    <mergeCell ref="U4:X4"/>
    <mergeCell ref="A24:D24"/>
    <mergeCell ref="N4:N5"/>
    <mergeCell ref="L3:L5"/>
    <mergeCell ref="M3:P3"/>
    <mergeCell ref="M4:M5"/>
    <mergeCell ref="O4:O5"/>
    <mergeCell ref="P4:P5"/>
    <mergeCell ref="Q4:T4"/>
    <mergeCell ref="A1:R1"/>
    <mergeCell ref="P2:T2"/>
    <mergeCell ref="A3:A5"/>
    <mergeCell ref="B3:B5"/>
    <mergeCell ref="C3:C5"/>
    <mergeCell ref="D3:D5"/>
    <mergeCell ref="E3:E5"/>
    <mergeCell ref="F3:F5"/>
    <mergeCell ref="J3:J5"/>
    <mergeCell ref="K3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79"/>
  <sheetViews>
    <sheetView tabSelected="1" view="pageBreakPreview" zoomScale="87" zoomScaleSheetLayoutView="87" zoomScalePageLayoutView="0" workbookViewId="0" topLeftCell="A1">
      <pane xSplit="5" ySplit="5" topLeftCell="F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9" sqref="A19:F22"/>
    </sheetView>
  </sheetViews>
  <sheetFormatPr defaultColWidth="9.140625" defaultRowHeight="12.75"/>
  <cols>
    <col min="1" max="1" width="3.7109375" style="8" customWidth="1"/>
    <col min="2" max="2" width="11.140625" style="108" customWidth="1"/>
    <col min="3" max="3" width="12.57421875" style="8" customWidth="1"/>
    <col min="4" max="4" width="20.421875" style="8" customWidth="1"/>
    <col min="5" max="5" width="21.28125" style="8" customWidth="1"/>
    <col min="6" max="6" width="19.421875" style="8" customWidth="1"/>
    <col min="7" max="7" width="15.421875" style="8" customWidth="1"/>
    <col min="8" max="13" width="15.421875" style="8" hidden="1" customWidth="1"/>
    <col min="14" max="14" width="14.57421875" style="8" customWidth="1"/>
    <col min="15" max="15" width="18.28125" style="8" hidden="1" customWidth="1"/>
    <col min="16" max="16" width="16.00390625" style="46" customWidth="1"/>
    <col min="17" max="17" width="12.8515625" style="8" customWidth="1"/>
    <col min="18" max="18" width="11.7109375" style="8" customWidth="1"/>
    <col min="19" max="19" width="13.57421875" style="8" customWidth="1"/>
    <col min="20" max="20" width="14.28125" style="8" customWidth="1"/>
    <col min="21" max="21" width="15.00390625" style="82" customWidth="1"/>
    <col min="22" max="22" width="14.421875" style="82" customWidth="1"/>
    <col min="23" max="23" width="12.57421875" style="82" customWidth="1"/>
    <col min="24" max="24" width="13.57421875" style="82" customWidth="1"/>
    <col min="25" max="25" width="13.00390625" style="8" hidden="1" customWidth="1"/>
    <col min="26" max="26" width="11.140625" style="8" hidden="1" customWidth="1"/>
    <col min="27" max="27" width="10.140625" style="8" hidden="1" customWidth="1"/>
    <col min="28" max="29" width="10.7109375" style="8" hidden="1" customWidth="1"/>
    <col min="30" max="30" width="13.8515625" style="8" hidden="1" customWidth="1"/>
    <col min="31" max="31" width="0" style="139" hidden="1" customWidth="1"/>
    <col min="32" max="16384" width="9.140625" style="8" customWidth="1"/>
  </cols>
  <sheetData>
    <row r="1" spans="1:68" s="48" customFormat="1" ht="33" customHeight="1">
      <c r="A1" s="142" t="s">
        <v>202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70"/>
      <c r="X1" s="70"/>
      <c r="Y1" s="47"/>
      <c r="Z1" s="47"/>
      <c r="AA1" s="47"/>
      <c r="AB1" s="47"/>
      <c r="AC1" s="47"/>
      <c r="AD1" s="47"/>
      <c r="AE1" s="133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</row>
    <row r="2" spans="1:68" s="10" customFormat="1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9"/>
      <c r="Q2" s="6"/>
      <c r="R2" s="6"/>
      <c r="S2" s="6"/>
      <c r="T2" s="143"/>
      <c r="U2" s="143"/>
      <c r="V2" s="143"/>
      <c r="W2" s="143"/>
      <c r="X2" s="143"/>
      <c r="Y2" s="54"/>
      <c r="Z2" s="54"/>
      <c r="AA2" s="54"/>
      <c r="AB2" s="55"/>
      <c r="AC2" s="56"/>
      <c r="AD2" s="56"/>
      <c r="AE2" s="134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31" ht="79.5" customHeight="1">
      <c r="A3" s="144" t="s">
        <v>0</v>
      </c>
      <c r="B3" s="144" t="s">
        <v>3</v>
      </c>
      <c r="C3" s="144" t="s">
        <v>16</v>
      </c>
      <c r="D3" s="163" t="s">
        <v>120</v>
      </c>
      <c r="E3" s="144" t="s">
        <v>1</v>
      </c>
      <c r="F3" s="144" t="s">
        <v>2</v>
      </c>
      <c r="G3" s="144" t="s">
        <v>23</v>
      </c>
      <c r="H3" s="1" t="s">
        <v>115</v>
      </c>
      <c r="I3" s="1" t="s">
        <v>116</v>
      </c>
      <c r="J3" s="1" t="s">
        <v>117</v>
      </c>
      <c r="K3" s="1"/>
      <c r="L3" s="1"/>
      <c r="M3" s="1"/>
      <c r="N3" s="144" t="s">
        <v>8</v>
      </c>
      <c r="O3" s="152" t="s">
        <v>21</v>
      </c>
      <c r="P3" s="144" t="s">
        <v>22</v>
      </c>
      <c r="Q3" s="160" t="s">
        <v>15</v>
      </c>
      <c r="R3" s="161"/>
      <c r="S3" s="161"/>
      <c r="T3" s="162"/>
      <c r="U3" s="71" t="s">
        <v>4</v>
      </c>
      <c r="V3" s="71" t="s">
        <v>5</v>
      </c>
      <c r="W3" s="71" t="s">
        <v>6</v>
      </c>
      <c r="X3" s="71" t="s">
        <v>7</v>
      </c>
      <c r="Y3" s="1" t="s">
        <v>4</v>
      </c>
      <c r="Z3" s="1" t="s">
        <v>5</v>
      </c>
      <c r="AA3" s="1" t="s">
        <v>6</v>
      </c>
      <c r="AB3" s="1" t="s">
        <v>7</v>
      </c>
      <c r="AC3" s="1"/>
      <c r="AD3" s="129" t="s">
        <v>17</v>
      </c>
      <c r="AE3" s="135"/>
    </row>
    <row r="4" spans="1:31" ht="12.75" customHeight="1">
      <c r="A4" s="144"/>
      <c r="B4" s="144"/>
      <c r="C4" s="144"/>
      <c r="D4" s="164"/>
      <c r="E4" s="144"/>
      <c r="F4" s="144"/>
      <c r="G4" s="144"/>
      <c r="H4" s="1"/>
      <c r="I4" s="1"/>
      <c r="J4" s="1"/>
      <c r="K4" s="1"/>
      <c r="L4" s="1"/>
      <c r="M4" s="1"/>
      <c r="N4" s="144"/>
      <c r="O4" s="157"/>
      <c r="P4" s="144"/>
      <c r="Q4" s="157" t="s">
        <v>18</v>
      </c>
      <c r="R4" s="152" t="s">
        <v>119</v>
      </c>
      <c r="S4" s="157" t="s">
        <v>19</v>
      </c>
      <c r="T4" s="157" t="s">
        <v>20</v>
      </c>
      <c r="U4" s="158" t="s">
        <v>13</v>
      </c>
      <c r="V4" s="158"/>
      <c r="W4" s="158"/>
      <c r="X4" s="159"/>
      <c r="Y4" s="148" t="s">
        <v>13</v>
      </c>
      <c r="Z4" s="148"/>
      <c r="AA4" s="148"/>
      <c r="AB4" s="148"/>
      <c r="AC4" s="2"/>
      <c r="AD4" s="130"/>
      <c r="AE4" s="135"/>
    </row>
    <row r="5" spans="1:31" ht="20.25" customHeight="1">
      <c r="A5" s="144"/>
      <c r="B5" s="144"/>
      <c r="C5" s="144"/>
      <c r="D5" s="165"/>
      <c r="E5" s="144"/>
      <c r="F5" s="144"/>
      <c r="G5" s="144"/>
      <c r="H5" s="1"/>
      <c r="I5" s="1"/>
      <c r="J5" s="1"/>
      <c r="K5" s="1"/>
      <c r="L5" s="1"/>
      <c r="M5" s="1"/>
      <c r="N5" s="144"/>
      <c r="O5" s="153"/>
      <c r="P5" s="144"/>
      <c r="Q5" s="153"/>
      <c r="R5" s="153"/>
      <c r="S5" s="153"/>
      <c r="T5" s="153"/>
      <c r="U5" s="72" t="s">
        <v>9</v>
      </c>
      <c r="V5" s="72" t="s">
        <v>10</v>
      </c>
      <c r="W5" s="72" t="s">
        <v>11</v>
      </c>
      <c r="X5" s="72" t="s">
        <v>12</v>
      </c>
      <c r="Y5" s="2" t="s">
        <v>9</v>
      </c>
      <c r="Z5" s="2" t="s">
        <v>10</v>
      </c>
      <c r="AA5" s="2" t="s">
        <v>11</v>
      </c>
      <c r="AB5" s="2" t="s">
        <v>12</v>
      </c>
      <c r="AC5" s="2"/>
      <c r="AD5" s="130"/>
      <c r="AE5" s="135"/>
    </row>
    <row r="6" spans="1:31" ht="51">
      <c r="A6" s="127" t="s">
        <v>60</v>
      </c>
      <c r="B6" s="118" t="s">
        <v>129</v>
      </c>
      <c r="C6" s="118" t="s">
        <v>146</v>
      </c>
      <c r="D6" s="61" t="s">
        <v>194</v>
      </c>
      <c r="E6" s="118" t="s">
        <v>162</v>
      </c>
      <c r="F6" s="118" t="s">
        <v>179</v>
      </c>
      <c r="G6" s="122">
        <v>267821</v>
      </c>
      <c r="H6" s="124">
        <f aca="true" t="shared" si="0" ref="H6:H22">ROUNDDOWN(G6*85%,2)</f>
        <v>227647.85</v>
      </c>
      <c r="I6" s="124">
        <f aca="true" t="shared" si="1" ref="I6:I22">V6+X6</f>
        <v>227647.85</v>
      </c>
      <c r="J6" s="124">
        <f aca="true" t="shared" si="2" ref="J6:J22">H6-I6</f>
        <v>0</v>
      </c>
      <c r="K6" s="141">
        <f aca="true" t="shared" si="3" ref="K6:K22">ROUNDDOWN(G6*85%,2)</f>
        <v>227647.85</v>
      </c>
      <c r="L6" s="141">
        <f aca="true" t="shared" si="4" ref="L6:L22">V6+X6</f>
        <v>227647.85</v>
      </c>
      <c r="M6" s="141">
        <f aca="true" t="shared" si="5" ref="M6:M22">K6-L6</f>
        <v>0</v>
      </c>
      <c r="N6" s="109">
        <v>28121.21</v>
      </c>
      <c r="O6" s="110">
        <f aca="true" t="shared" si="6" ref="O6:O22">N6*100%/G6</f>
        <v>0.10500001866918576</v>
      </c>
      <c r="P6" s="125">
        <f aca="true" t="shared" si="7" ref="P6:P22">G6-N6</f>
        <v>239699.79</v>
      </c>
      <c r="Q6" s="109">
        <f aca="true" t="shared" si="8" ref="Q6:Q22">R6+S6+T6</f>
        <v>2500</v>
      </c>
      <c r="R6" s="109">
        <v>0</v>
      </c>
      <c r="S6" s="109">
        <v>2500</v>
      </c>
      <c r="T6" s="109">
        <v>0</v>
      </c>
      <c r="U6" s="113">
        <v>12051.94</v>
      </c>
      <c r="V6" s="114">
        <f aca="true" t="shared" si="9" ref="V6:V22">ROUND(G6*85%-X6,2)</f>
        <v>227647.85</v>
      </c>
      <c r="W6" s="114">
        <f aca="true" t="shared" si="10" ref="W6:W22">ROUND(T6*0.15,2)</f>
        <v>0</v>
      </c>
      <c r="X6" s="114">
        <f aca="true" t="shared" si="11" ref="X6:X22">ROUND(T6*0.85,2)</f>
        <v>0</v>
      </c>
      <c r="Y6" s="4">
        <v>0</v>
      </c>
      <c r="Z6" s="5">
        <v>0</v>
      </c>
      <c r="AA6" s="5">
        <v>0</v>
      </c>
      <c r="AB6" s="5">
        <v>0</v>
      </c>
      <c r="AC6" s="5">
        <f>P6-AD6</f>
        <v>0</v>
      </c>
      <c r="AD6" s="131">
        <f aca="true" t="shared" si="12" ref="AD6:AD11">SUM(U6:X6)</f>
        <v>239699.79</v>
      </c>
      <c r="AE6" s="140">
        <f>P6-U6-V6-W6-X6</f>
        <v>0</v>
      </c>
    </row>
    <row r="7" spans="1:31" ht="75" customHeight="1">
      <c r="A7" s="127" t="s">
        <v>61</v>
      </c>
      <c r="B7" s="63" t="s">
        <v>132</v>
      </c>
      <c r="C7" s="63" t="s">
        <v>148</v>
      </c>
      <c r="D7" s="61" t="s">
        <v>197</v>
      </c>
      <c r="E7" s="119" t="s">
        <v>165</v>
      </c>
      <c r="F7" s="119" t="s">
        <v>182</v>
      </c>
      <c r="G7" s="121">
        <v>834232</v>
      </c>
      <c r="H7" s="124">
        <f t="shared" si="0"/>
        <v>709097.2</v>
      </c>
      <c r="I7" s="124">
        <f t="shared" si="1"/>
        <v>709097.2</v>
      </c>
      <c r="J7" s="124">
        <f t="shared" si="2"/>
        <v>0</v>
      </c>
      <c r="K7" s="141">
        <f t="shared" si="3"/>
        <v>709097.2</v>
      </c>
      <c r="L7" s="141">
        <f t="shared" si="4"/>
        <v>709097.2</v>
      </c>
      <c r="M7" s="141">
        <f t="shared" si="5"/>
        <v>0</v>
      </c>
      <c r="N7" s="109">
        <v>87594.36</v>
      </c>
      <c r="O7" s="110">
        <f t="shared" si="6"/>
        <v>0.105</v>
      </c>
      <c r="P7" s="125">
        <f t="shared" si="7"/>
        <v>746637.64</v>
      </c>
      <c r="Q7" s="109">
        <f t="shared" si="8"/>
        <v>19407.64</v>
      </c>
      <c r="R7" s="109">
        <v>0</v>
      </c>
      <c r="S7" s="109">
        <v>19407.64</v>
      </c>
      <c r="T7" s="109">
        <v>0</v>
      </c>
      <c r="U7" s="113">
        <f>ROUND(G7*4.5%-W7,2)</f>
        <v>37540.44</v>
      </c>
      <c r="V7" s="114">
        <f t="shared" si="9"/>
        <v>709097.2</v>
      </c>
      <c r="W7" s="114">
        <f t="shared" si="10"/>
        <v>0</v>
      </c>
      <c r="X7" s="114">
        <f t="shared" si="11"/>
        <v>0</v>
      </c>
      <c r="Y7" s="4">
        <v>0</v>
      </c>
      <c r="Z7" s="5">
        <v>0</v>
      </c>
      <c r="AA7" s="5">
        <v>0</v>
      </c>
      <c r="AB7" s="5">
        <v>0</v>
      </c>
      <c r="AC7" s="5">
        <f aca="true" t="shared" si="13" ref="AC7:AC22">P7-AD7</f>
        <v>0</v>
      </c>
      <c r="AD7" s="131">
        <f t="shared" si="12"/>
        <v>746637.6399999999</v>
      </c>
      <c r="AE7" s="140">
        <f aca="true" t="shared" si="14" ref="AE7:AE22">P7-U7-V7-W7-X7</f>
        <v>0</v>
      </c>
    </row>
    <row r="8" spans="1:31" ht="51">
      <c r="A8" s="127" t="s">
        <v>63</v>
      </c>
      <c r="B8" s="61" t="s">
        <v>122</v>
      </c>
      <c r="C8" s="61" t="s">
        <v>139</v>
      </c>
      <c r="D8" s="61" t="s">
        <v>189</v>
      </c>
      <c r="E8" s="119" t="s">
        <v>155</v>
      </c>
      <c r="F8" s="119" t="s">
        <v>172</v>
      </c>
      <c r="G8" s="121">
        <v>517434.38</v>
      </c>
      <c r="H8" s="124">
        <f t="shared" si="0"/>
        <v>439819.22</v>
      </c>
      <c r="I8" s="124">
        <f t="shared" si="1"/>
        <v>439819.22</v>
      </c>
      <c r="J8" s="124">
        <f t="shared" si="2"/>
        <v>0</v>
      </c>
      <c r="K8" s="141">
        <f t="shared" si="3"/>
        <v>439819.22</v>
      </c>
      <c r="L8" s="141">
        <f t="shared" si="4"/>
        <v>439819.22</v>
      </c>
      <c r="M8" s="141">
        <f t="shared" si="5"/>
        <v>0</v>
      </c>
      <c r="N8" s="109">
        <v>54330.6</v>
      </c>
      <c r="O8" s="110">
        <f t="shared" si="6"/>
        <v>0.10499998086713913</v>
      </c>
      <c r="P8" s="125">
        <f t="shared" si="7"/>
        <v>463103.78</v>
      </c>
      <c r="Q8" s="109">
        <f t="shared" si="8"/>
        <v>18000</v>
      </c>
      <c r="R8" s="109">
        <v>1890</v>
      </c>
      <c r="S8" s="109">
        <v>0</v>
      </c>
      <c r="T8" s="109">
        <v>16110</v>
      </c>
      <c r="U8" s="113">
        <v>20868.06</v>
      </c>
      <c r="V8" s="114">
        <f t="shared" si="9"/>
        <v>426125.72</v>
      </c>
      <c r="W8" s="114">
        <f t="shared" si="10"/>
        <v>2416.5</v>
      </c>
      <c r="X8" s="114">
        <f t="shared" si="11"/>
        <v>13693.5</v>
      </c>
      <c r="Y8" s="4">
        <v>0</v>
      </c>
      <c r="Z8" s="5">
        <v>0</v>
      </c>
      <c r="AA8" s="5">
        <v>0</v>
      </c>
      <c r="AB8" s="5">
        <v>0</v>
      </c>
      <c r="AC8" s="5">
        <f t="shared" si="13"/>
        <v>0</v>
      </c>
      <c r="AD8" s="131">
        <f t="shared" si="12"/>
        <v>463103.77999999997</v>
      </c>
      <c r="AE8" s="140">
        <f t="shared" si="14"/>
        <v>5.820766091346741E-11</v>
      </c>
    </row>
    <row r="9" spans="1:31" ht="66" customHeight="1">
      <c r="A9" s="127" t="s">
        <v>66</v>
      </c>
      <c r="B9" s="118" t="s">
        <v>138</v>
      </c>
      <c r="C9" s="118" t="s">
        <v>154</v>
      </c>
      <c r="D9" s="61" t="s">
        <v>201</v>
      </c>
      <c r="E9" s="120" t="s">
        <v>171</v>
      </c>
      <c r="F9" s="118" t="s">
        <v>188</v>
      </c>
      <c r="G9" s="122">
        <v>696421</v>
      </c>
      <c r="H9" s="124">
        <f t="shared" si="0"/>
        <v>591957.85</v>
      </c>
      <c r="I9" s="124">
        <f t="shared" si="1"/>
        <v>591957.85</v>
      </c>
      <c r="J9" s="124">
        <f t="shared" si="2"/>
        <v>0</v>
      </c>
      <c r="K9" s="141">
        <f t="shared" si="3"/>
        <v>591957.85</v>
      </c>
      <c r="L9" s="141">
        <f t="shared" si="4"/>
        <v>591957.85</v>
      </c>
      <c r="M9" s="141">
        <f t="shared" si="5"/>
        <v>0</v>
      </c>
      <c r="N9" s="109">
        <v>73124.2</v>
      </c>
      <c r="O9" s="110">
        <f t="shared" si="6"/>
        <v>0.10499999282043476</v>
      </c>
      <c r="P9" s="125">
        <f t="shared" si="7"/>
        <v>623296.8</v>
      </c>
      <c r="Q9" s="109">
        <f t="shared" si="8"/>
        <v>6497</v>
      </c>
      <c r="R9" s="109">
        <v>0</v>
      </c>
      <c r="S9" s="109">
        <v>6497</v>
      </c>
      <c r="T9" s="109">
        <v>0</v>
      </c>
      <c r="U9" s="113">
        <f>ROUND(G9*4.5%-W9,2)</f>
        <v>31338.95</v>
      </c>
      <c r="V9" s="114">
        <f t="shared" si="9"/>
        <v>591957.85</v>
      </c>
      <c r="W9" s="114">
        <f t="shared" si="10"/>
        <v>0</v>
      </c>
      <c r="X9" s="114">
        <f t="shared" si="11"/>
        <v>0</v>
      </c>
      <c r="Y9" s="4">
        <v>0</v>
      </c>
      <c r="Z9" s="5">
        <v>0</v>
      </c>
      <c r="AA9" s="5">
        <v>0</v>
      </c>
      <c r="AB9" s="5">
        <v>0</v>
      </c>
      <c r="AC9" s="5">
        <f t="shared" si="13"/>
        <v>0</v>
      </c>
      <c r="AD9" s="131">
        <f t="shared" si="12"/>
        <v>623296.7999999999</v>
      </c>
      <c r="AE9" s="140">
        <f t="shared" si="14"/>
        <v>1.1641532182693481E-10</v>
      </c>
    </row>
    <row r="10" spans="1:31" ht="51">
      <c r="A10" s="127" t="s">
        <v>68</v>
      </c>
      <c r="B10" s="61" t="s">
        <v>123</v>
      </c>
      <c r="C10" s="61" t="s">
        <v>140</v>
      </c>
      <c r="D10" s="61" t="s">
        <v>190</v>
      </c>
      <c r="E10" s="119" t="s">
        <v>156</v>
      </c>
      <c r="F10" s="119" t="s">
        <v>173</v>
      </c>
      <c r="G10" s="121">
        <v>576455</v>
      </c>
      <c r="H10" s="124">
        <f t="shared" si="0"/>
        <v>489986.75</v>
      </c>
      <c r="I10" s="124">
        <f t="shared" si="1"/>
        <v>489986.75</v>
      </c>
      <c r="J10" s="124">
        <f t="shared" si="2"/>
        <v>0</v>
      </c>
      <c r="K10" s="141">
        <f t="shared" si="3"/>
        <v>489986.75</v>
      </c>
      <c r="L10" s="141">
        <f t="shared" si="4"/>
        <v>489986.75</v>
      </c>
      <c r="M10" s="141">
        <f t="shared" si="5"/>
        <v>0</v>
      </c>
      <c r="N10" s="109">
        <v>60527.78</v>
      </c>
      <c r="O10" s="110">
        <f t="shared" si="6"/>
        <v>0.10500000867370393</v>
      </c>
      <c r="P10" s="125">
        <f t="shared" si="7"/>
        <v>515927.22</v>
      </c>
      <c r="Q10" s="109">
        <f t="shared" si="8"/>
        <v>11240</v>
      </c>
      <c r="R10" s="109">
        <v>0</v>
      </c>
      <c r="S10" s="109">
        <v>6240</v>
      </c>
      <c r="T10" s="109">
        <v>5000</v>
      </c>
      <c r="U10" s="113">
        <v>25190.47</v>
      </c>
      <c r="V10" s="114">
        <f t="shared" si="9"/>
        <v>485736.75</v>
      </c>
      <c r="W10" s="114">
        <f t="shared" si="10"/>
        <v>750</v>
      </c>
      <c r="X10" s="114">
        <f t="shared" si="11"/>
        <v>4250</v>
      </c>
      <c r="Y10" s="4">
        <v>0</v>
      </c>
      <c r="Z10" s="5">
        <v>0</v>
      </c>
      <c r="AA10" s="5">
        <v>0</v>
      </c>
      <c r="AB10" s="5">
        <v>0</v>
      </c>
      <c r="AC10" s="5">
        <f t="shared" si="13"/>
        <v>0</v>
      </c>
      <c r="AD10" s="131">
        <f t="shared" si="12"/>
        <v>515927.22</v>
      </c>
      <c r="AE10" s="140">
        <f t="shared" si="14"/>
        <v>0</v>
      </c>
    </row>
    <row r="11" spans="1:31" ht="124.5" customHeight="1">
      <c r="A11" s="127" t="s">
        <v>69</v>
      </c>
      <c r="B11" s="118" t="s">
        <v>134</v>
      </c>
      <c r="C11" s="118" t="s">
        <v>150</v>
      </c>
      <c r="D11" s="61" t="s">
        <v>199</v>
      </c>
      <c r="E11" s="118" t="s">
        <v>167</v>
      </c>
      <c r="F11" s="118" t="s">
        <v>184</v>
      </c>
      <c r="G11" s="122">
        <v>470637</v>
      </c>
      <c r="H11" s="124">
        <f t="shared" si="0"/>
        <v>400041.45</v>
      </c>
      <c r="I11" s="124">
        <f t="shared" si="1"/>
        <v>400041.45</v>
      </c>
      <c r="J11" s="124">
        <f t="shared" si="2"/>
        <v>0</v>
      </c>
      <c r="K11" s="141">
        <f t="shared" si="3"/>
        <v>400041.45</v>
      </c>
      <c r="L11" s="141">
        <f t="shared" si="4"/>
        <v>400041.45</v>
      </c>
      <c r="M11" s="141">
        <f t="shared" si="5"/>
        <v>0</v>
      </c>
      <c r="N11" s="109">
        <v>49416.88</v>
      </c>
      <c r="O11" s="110">
        <f t="shared" si="6"/>
        <v>0.1049999893761009</v>
      </c>
      <c r="P11" s="125">
        <f t="shared" si="7"/>
        <v>421220.12</v>
      </c>
      <c r="Q11" s="109">
        <f t="shared" si="8"/>
        <v>13830</v>
      </c>
      <c r="R11" s="109">
        <v>0</v>
      </c>
      <c r="S11" s="109">
        <v>13830</v>
      </c>
      <c r="T11" s="109">
        <v>0</v>
      </c>
      <c r="U11" s="115">
        <f>ROUND(G11*4.5%-W11,2)</f>
        <v>21178.67</v>
      </c>
      <c r="V11" s="114">
        <f t="shared" si="9"/>
        <v>400041.45</v>
      </c>
      <c r="W11" s="114">
        <f t="shared" si="10"/>
        <v>0</v>
      </c>
      <c r="X11" s="114">
        <f t="shared" si="11"/>
        <v>0</v>
      </c>
      <c r="Y11" s="4">
        <v>0</v>
      </c>
      <c r="Z11" s="5">
        <v>0</v>
      </c>
      <c r="AA11" s="5">
        <v>0</v>
      </c>
      <c r="AB11" s="5">
        <v>0</v>
      </c>
      <c r="AC11" s="5">
        <f t="shared" si="13"/>
        <v>0</v>
      </c>
      <c r="AD11" s="131">
        <f t="shared" si="12"/>
        <v>421220.12</v>
      </c>
      <c r="AE11" s="140">
        <f t="shared" si="14"/>
        <v>0</v>
      </c>
    </row>
    <row r="12" spans="1:31" ht="51">
      <c r="A12" s="128" t="s">
        <v>71</v>
      </c>
      <c r="B12" s="118" t="s">
        <v>135</v>
      </c>
      <c r="C12" s="118" t="s">
        <v>151</v>
      </c>
      <c r="D12" s="61" t="s">
        <v>200</v>
      </c>
      <c r="E12" s="118" t="s">
        <v>168</v>
      </c>
      <c r="F12" s="118" t="s">
        <v>185</v>
      </c>
      <c r="G12" s="122">
        <v>545634.51</v>
      </c>
      <c r="H12" s="124">
        <f t="shared" si="0"/>
        <v>463789.33</v>
      </c>
      <c r="I12" s="124">
        <f t="shared" si="1"/>
        <v>463789.33</v>
      </c>
      <c r="J12" s="124">
        <f t="shared" si="2"/>
        <v>0</v>
      </c>
      <c r="K12" s="141">
        <f t="shared" si="3"/>
        <v>463789.33</v>
      </c>
      <c r="L12" s="141">
        <f t="shared" si="4"/>
        <v>463789.33</v>
      </c>
      <c r="M12" s="141">
        <f t="shared" si="5"/>
        <v>0</v>
      </c>
      <c r="N12" s="109">
        <v>57291.62</v>
      </c>
      <c r="O12" s="110">
        <f t="shared" si="6"/>
        <v>0.10499999349381328</v>
      </c>
      <c r="P12" s="125">
        <f t="shared" si="7"/>
        <v>488342.89</v>
      </c>
      <c r="Q12" s="109">
        <f t="shared" si="8"/>
        <v>20500</v>
      </c>
      <c r="R12" s="109">
        <v>0</v>
      </c>
      <c r="S12" s="109">
        <v>7900</v>
      </c>
      <c r="T12" s="109">
        <v>12600</v>
      </c>
      <c r="U12" s="113">
        <v>22663.56</v>
      </c>
      <c r="V12" s="114">
        <f t="shared" si="9"/>
        <v>453079.33</v>
      </c>
      <c r="W12" s="114">
        <f t="shared" si="10"/>
        <v>1890</v>
      </c>
      <c r="X12" s="114">
        <f t="shared" si="11"/>
        <v>10710</v>
      </c>
      <c r="Y12" s="4"/>
      <c r="Z12" s="5"/>
      <c r="AA12" s="5"/>
      <c r="AB12" s="5"/>
      <c r="AC12" s="5">
        <f t="shared" si="13"/>
        <v>0</v>
      </c>
      <c r="AD12" s="131">
        <f aca="true" t="shared" si="15" ref="AD12:AD22">SUM(U12:X12)</f>
        <v>488342.89</v>
      </c>
      <c r="AE12" s="140">
        <f t="shared" si="14"/>
        <v>0</v>
      </c>
    </row>
    <row r="13" spans="1:31" ht="51">
      <c r="A13" s="128" t="s">
        <v>72</v>
      </c>
      <c r="B13" s="63" t="s">
        <v>131</v>
      </c>
      <c r="C13" s="63" t="s">
        <v>147</v>
      </c>
      <c r="D13" s="61" t="s">
        <v>196</v>
      </c>
      <c r="E13" s="120" t="s">
        <v>164</v>
      </c>
      <c r="F13" s="120" t="s">
        <v>181</v>
      </c>
      <c r="G13" s="123">
        <v>150000</v>
      </c>
      <c r="H13" s="126">
        <f t="shared" si="0"/>
        <v>127500</v>
      </c>
      <c r="I13" s="126">
        <f t="shared" si="1"/>
        <v>127500</v>
      </c>
      <c r="J13" s="126">
        <f t="shared" si="2"/>
        <v>0</v>
      </c>
      <c r="K13" s="141">
        <f t="shared" si="3"/>
        <v>127500</v>
      </c>
      <c r="L13" s="141">
        <f t="shared" si="4"/>
        <v>127500</v>
      </c>
      <c r="M13" s="141">
        <f t="shared" si="5"/>
        <v>0</v>
      </c>
      <c r="N13" s="111">
        <v>15750</v>
      </c>
      <c r="O13" s="112">
        <f t="shared" si="6"/>
        <v>0.105</v>
      </c>
      <c r="P13" s="125">
        <f t="shared" si="7"/>
        <v>134250</v>
      </c>
      <c r="Q13" s="111">
        <f t="shared" si="8"/>
        <v>1650</v>
      </c>
      <c r="R13" s="111">
        <v>0</v>
      </c>
      <c r="S13" s="111">
        <v>1650</v>
      </c>
      <c r="T13" s="111">
        <v>0</v>
      </c>
      <c r="U13" s="115">
        <f aca="true" t="shared" si="16" ref="U13:U22">ROUND(G13*4.5%-W13,2)</f>
        <v>6750</v>
      </c>
      <c r="V13" s="116">
        <f t="shared" si="9"/>
        <v>127500</v>
      </c>
      <c r="W13" s="116">
        <f t="shared" si="10"/>
        <v>0</v>
      </c>
      <c r="X13" s="116">
        <f t="shared" si="11"/>
        <v>0</v>
      </c>
      <c r="Y13" s="4"/>
      <c r="Z13" s="5"/>
      <c r="AA13" s="5"/>
      <c r="AB13" s="5"/>
      <c r="AC13" s="5">
        <f t="shared" si="13"/>
        <v>0</v>
      </c>
      <c r="AD13" s="131">
        <f t="shared" si="15"/>
        <v>134250</v>
      </c>
      <c r="AE13" s="140">
        <f t="shared" si="14"/>
        <v>0</v>
      </c>
    </row>
    <row r="14" spans="1:31" s="106" customFormat="1" ht="51">
      <c r="A14" s="128" t="s">
        <v>73</v>
      </c>
      <c r="B14" s="118" t="s">
        <v>127</v>
      </c>
      <c r="C14" s="118" t="s">
        <v>144</v>
      </c>
      <c r="D14" s="61" t="s">
        <v>192</v>
      </c>
      <c r="E14" s="118" t="s">
        <v>160</v>
      </c>
      <c r="F14" s="118" t="s">
        <v>177</v>
      </c>
      <c r="G14" s="122">
        <v>389164</v>
      </c>
      <c r="H14" s="126">
        <f t="shared" si="0"/>
        <v>330789.4</v>
      </c>
      <c r="I14" s="126">
        <f t="shared" si="1"/>
        <v>330789.4</v>
      </c>
      <c r="J14" s="126">
        <f t="shared" si="2"/>
        <v>0</v>
      </c>
      <c r="K14" s="141">
        <f t="shared" si="3"/>
        <v>330789.4</v>
      </c>
      <c r="L14" s="141">
        <f t="shared" si="4"/>
        <v>330789.4</v>
      </c>
      <c r="M14" s="141">
        <f t="shared" si="5"/>
        <v>0</v>
      </c>
      <c r="N14" s="111">
        <v>40862.22</v>
      </c>
      <c r="O14" s="112">
        <f t="shared" si="6"/>
        <v>0.105</v>
      </c>
      <c r="P14" s="125">
        <f t="shared" si="7"/>
        <v>348301.78</v>
      </c>
      <c r="Q14" s="111">
        <f t="shared" si="8"/>
        <v>11456</v>
      </c>
      <c r="R14" s="111">
        <v>0</v>
      </c>
      <c r="S14" s="111">
        <v>11456</v>
      </c>
      <c r="T14" s="111">
        <v>0</v>
      </c>
      <c r="U14" s="115">
        <f t="shared" si="16"/>
        <v>17512.38</v>
      </c>
      <c r="V14" s="116">
        <f t="shared" si="9"/>
        <v>330789.4</v>
      </c>
      <c r="W14" s="116">
        <f t="shared" si="10"/>
        <v>0</v>
      </c>
      <c r="X14" s="116">
        <f t="shared" si="11"/>
        <v>0</v>
      </c>
      <c r="Y14" s="104"/>
      <c r="Z14" s="105"/>
      <c r="AA14" s="105"/>
      <c r="AB14" s="105"/>
      <c r="AC14" s="105">
        <f t="shared" si="13"/>
        <v>0</v>
      </c>
      <c r="AD14" s="132">
        <f>SUM(U14:X14)</f>
        <v>348301.78</v>
      </c>
      <c r="AE14" s="140">
        <f t="shared" si="14"/>
        <v>0</v>
      </c>
    </row>
    <row r="15" spans="1:31" s="106" customFormat="1" ht="51">
      <c r="A15" s="128" t="s">
        <v>74</v>
      </c>
      <c r="B15" s="118" t="s">
        <v>130</v>
      </c>
      <c r="C15" s="118" t="s">
        <v>121</v>
      </c>
      <c r="D15" s="61" t="s">
        <v>195</v>
      </c>
      <c r="E15" s="118" t="s">
        <v>163</v>
      </c>
      <c r="F15" s="118" t="s">
        <v>180</v>
      </c>
      <c r="G15" s="122">
        <v>251786</v>
      </c>
      <c r="H15" s="124">
        <f t="shared" si="0"/>
        <v>214018.1</v>
      </c>
      <c r="I15" s="124">
        <f t="shared" si="1"/>
        <v>214018.1</v>
      </c>
      <c r="J15" s="124">
        <f t="shared" si="2"/>
        <v>0</v>
      </c>
      <c r="K15" s="141">
        <f t="shared" si="3"/>
        <v>214018.1</v>
      </c>
      <c r="L15" s="141">
        <f t="shared" si="4"/>
        <v>214018.1</v>
      </c>
      <c r="M15" s="141">
        <f t="shared" si="5"/>
        <v>0</v>
      </c>
      <c r="N15" s="109">
        <v>26437.53</v>
      </c>
      <c r="O15" s="110">
        <f t="shared" si="6"/>
        <v>0.105</v>
      </c>
      <c r="P15" s="125">
        <f t="shared" si="7"/>
        <v>225348.47</v>
      </c>
      <c r="Q15" s="109">
        <f t="shared" si="8"/>
        <v>22800</v>
      </c>
      <c r="R15" s="109">
        <v>0</v>
      </c>
      <c r="S15" s="109">
        <v>22800</v>
      </c>
      <c r="T15" s="109">
        <v>0</v>
      </c>
      <c r="U15" s="115">
        <f t="shared" si="16"/>
        <v>11330.37</v>
      </c>
      <c r="V15" s="114">
        <f t="shared" si="9"/>
        <v>214018.1</v>
      </c>
      <c r="W15" s="114">
        <f t="shared" si="10"/>
        <v>0</v>
      </c>
      <c r="X15" s="114">
        <f t="shared" si="11"/>
        <v>0</v>
      </c>
      <c r="Y15" s="104"/>
      <c r="Z15" s="105"/>
      <c r="AA15" s="105"/>
      <c r="AB15" s="105"/>
      <c r="AC15" s="105">
        <f t="shared" si="13"/>
        <v>0</v>
      </c>
      <c r="AD15" s="132">
        <f t="shared" si="15"/>
        <v>225348.47</v>
      </c>
      <c r="AE15" s="140">
        <f t="shared" si="14"/>
        <v>0</v>
      </c>
    </row>
    <row r="16" spans="1:31" ht="63.75" customHeight="1">
      <c r="A16" s="128" t="s">
        <v>78</v>
      </c>
      <c r="B16" s="118" t="s">
        <v>128</v>
      </c>
      <c r="C16" s="118" t="s">
        <v>145</v>
      </c>
      <c r="D16" s="61" t="s">
        <v>193</v>
      </c>
      <c r="E16" s="118" t="s">
        <v>161</v>
      </c>
      <c r="F16" s="118" t="s">
        <v>178</v>
      </c>
      <c r="G16" s="122">
        <v>317658</v>
      </c>
      <c r="H16" s="124">
        <f t="shared" si="0"/>
        <v>270009.3</v>
      </c>
      <c r="I16" s="124">
        <f t="shared" si="1"/>
        <v>270009.3</v>
      </c>
      <c r="J16" s="124">
        <f t="shared" si="2"/>
        <v>0</v>
      </c>
      <c r="K16" s="141">
        <f t="shared" si="3"/>
        <v>270009.3</v>
      </c>
      <c r="L16" s="141">
        <f t="shared" si="4"/>
        <v>270009.3</v>
      </c>
      <c r="M16" s="141">
        <f t="shared" si="5"/>
        <v>0</v>
      </c>
      <c r="N16" s="109">
        <v>33354.09</v>
      </c>
      <c r="O16" s="110">
        <f t="shared" si="6"/>
        <v>0.10499999999999998</v>
      </c>
      <c r="P16" s="125">
        <f t="shared" si="7"/>
        <v>284303.91000000003</v>
      </c>
      <c r="Q16" s="109">
        <f t="shared" si="8"/>
        <v>15657</v>
      </c>
      <c r="R16" s="109">
        <v>0</v>
      </c>
      <c r="S16" s="109">
        <v>15657</v>
      </c>
      <c r="T16" s="109">
        <v>0</v>
      </c>
      <c r="U16" s="113">
        <f t="shared" si="16"/>
        <v>14294.61</v>
      </c>
      <c r="V16" s="114">
        <f t="shared" si="9"/>
        <v>270009.3</v>
      </c>
      <c r="W16" s="114">
        <f t="shared" si="10"/>
        <v>0</v>
      </c>
      <c r="X16" s="114">
        <f t="shared" si="11"/>
        <v>0</v>
      </c>
      <c r="Y16" s="4"/>
      <c r="Z16" s="5"/>
      <c r="AA16" s="5"/>
      <c r="AB16" s="5"/>
      <c r="AC16" s="5">
        <f t="shared" si="13"/>
        <v>0</v>
      </c>
      <c r="AD16" s="131">
        <f>SUM(U16:X16)</f>
        <v>284303.91</v>
      </c>
      <c r="AE16" s="140">
        <f t="shared" si="14"/>
        <v>5.820766091346741E-11</v>
      </c>
    </row>
    <row r="17" spans="1:31" ht="51">
      <c r="A17" s="128" t="s">
        <v>81</v>
      </c>
      <c r="B17" s="118" t="s">
        <v>133</v>
      </c>
      <c r="C17" s="118" t="s">
        <v>149</v>
      </c>
      <c r="D17" s="61" t="s">
        <v>198</v>
      </c>
      <c r="E17" s="118" t="s">
        <v>166</v>
      </c>
      <c r="F17" s="118" t="s">
        <v>183</v>
      </c>
      <c r="G17" s="122">
        <v>461103</v>
      </c>
      <c r="H17" s="124">
        <f t="shared" si="0"/>
        <v>391937.55</v>
      </c>
      <c r="I17" s="124">
        <f t="shared" si="1"/>
        <v>391937.55</v>
      </c>
      <c r="J17" s="124">
        <f t="shared" si="2"/>
        <v>0</v>
      </c>
      <c r="K17" s="141">
        <f t="shared" si="3"/>
        <v>391937.55</v>
      </c>
      <c r="L17" s="141">
        <f t="shared" si="4"/>
        <v>391937.55</v>
      </c>
      <c r="M17" s="141">
        <f t="shared" si="5"/>
        <v>0</v>
      </c>
      <c r="N17" s="109">
        <v>48415.81</v>
      </c>
      <c r="O17" s="110">
        <f t="shared" si="6"/>
        <v>0.10499998915643576</v>
      </c>
      <c r="P17" s="125">
        <f t="shared" si="7"/>
        <v>412687.19</v>
      </c>
      <c r="Q17" s="109">
        <f t="shared" si="8"/>
        <v>26086</v>
      </c>
      <c r="R17" s="109">
        <v>0</v>
      </c>
      <c r="S17" s="109">
        <v>6200</v>
      </c>
      <c r="T17" s="109">
        <v>19886</v>
      </c>
      <c r="U17" s="115">
        <f t="shared" si="16"/>
        <v>17766.74</v>
      </c>
      <c r="V17" s="114">
        <f t="shared" si="9"/>
        <v>375034.45</v>
      </c>
      <c r="W17" s="114">
        <f t="shared" si="10"/>
        <v>2982.9</v>
      </c>
      <c r="X17" s="114">
        <f t="shared" si="11"/>
        <v>16903.1</v>
      </c>
      <c r="Y17" s="4"/>
      <c r="Z17" s="5"/>
      <c r="AA17" s="5"/>
      <c r="AB17" s="5"/>
      <c r="AC17" s="5">
        <f t="shared" si="13"/>
        <v>0</v>
      </c>
      <c r="AD17" s="131">
        <f>SUM(U17:X17)</f>
        <v>412687.19</v>
      </c>
      <c r="AE17" s="140">
        <f t="shared" si="14"/>
        <v>0</v>
      </c>
    </row>
    <row r="18" spans="1:31" ht="129" customHeight="1">
      <c r="A18" s="128" t="s">
        <v>82</v>
      </c>
      <c r="B18" s="63" t="s">
        <v>126</v>
      </c>
      <c r="C18" s="118" t="s">
        <v>143</v>
      </c>
      <c r="D18" s="61" t="s">
        <v>191</v>
      </c>
      <c r="E18" s="118" t="s">
        <v>159</v>
      </c>
      <c r="F18" s="118" t="s">
        <v>176</v>
      </c>
      <c r="G18" s="122">
        <v>793062</v>
      </c>
      <c r="H18" s="126">
        <f t="shared" si="0"/>
        <v>674102.7</v>
      </c>
      <c r="I18" s="126">
        <f t="shared" si="1"/>
        <v>674102.7</v>
      </c>
      <c r="J18" s="126">
        <f t="shared" si="2"/>
        <v>0</v>
      </c>
      <c r="K18" s="141">
        <f t="shared" si="3"/>
        <v>674102.7</v>
      </c>
      <c r="L18" s="141">
        <f t="shared" si="4"/>
        <v>674102.7</v>
      </c>
      <c r="M18" s="141">
        <f t="shared" si="5"/>
        <v>0</v>
      </c>
      <c r="N18" s="111">
        <v>83271.51</v>
      </c>
      <c r="O18" s="112">
        <f t="shared" si="6"/>
        <v>0.105</v>
      </c>
      <c r="P18" s="125">
        <f t="shared" si="7"/>
        <v>709790.49</v>
      </c>
      <c r="Q18" s="111">
        <f t="shared" si="8"/>
        <v>52747.49</v>
      </c>
      <c r="R18" s="111">
        <v>0</v>
      </c>
      <c r="S18" s="111">
        <v>14747.49</v>
      </c>
      <c r="T18" s="111">
        <v>38000</v>
      </c>
      <c r="U18" s="115">
        <f t="shared" si="16"/>
        <v>29987.79</v>
      </c>
      <c r="V18" s="116">
        <f t="shared" si="9"/>
        <v>641802.7</v>
      </c>
      <c r="W18" s="116">
        <f t="shared" si="10"/>
        <v>5700</v>
      </c>
      <c r="X18" s="116">
        <f t="shared" si="11"/>
        <v>32300</v>
      </c>
      <c r="Y18" s="4"/>
      <c r="Z18" s="5"/>
      <c r="AA18" s="5"/>
      <c r="AB18" s="5"/>
      <c r="AC18" s="5">
        <f t="shared" si="13"/>
        <v>0</v>
      </c>
      <c r="AD18" s="131">
        <f t="shared" si="15"/>
        <v>709790.49</v>
      </c>
      <c r="AE18" s="140">
        <f t="shared" si="14"/>
        <v>0</v>
      </c>
    </row>
    <row r="19" spans="1:31" ht="51">
      <c r="A19" s="128" t="s">
        <v>83</v>
      </c>
      <c r="B19" s="118" t="s">
        <v>125</v>
      </c>
      <c r="C19" s="118" t="s">
        <v>142</v>
      </c>
      <c r="D19" s="61"/>
      <c r="E19" s="118" t="s">
        <v>158</v>
      </c>
      <c r="F19" s="118" t="s">
        <v>175</v>
      </c>
      <c r="G19" s="122">
        <v>233120</v>
      </c>
      <c r="H19" s="126">
        <f t="shared" si="0"/>
        <v>198152</v>
      </c>
      <c r="I19" s="126">
        <f t="shared" si="1"/>
        <v>198152</v>
      </c>
      <c r="J19" s="126">
        <f t="shared" si="2"/>
        <v>0</v>
      </c>
      <c r="K19" s="141">
        <f t="shared" si="3"/>
        <v>198152</v>
      </c>
      <c r="L19" s="141">
        <f t="shared" si="4"/>
        <v>198152</v>
      </c>
      <c r="M19" s="141">
        <f t="shared" si="5"/>
        <v>0</v>
      </c>
      <c r="N19" s="111">
        <v>24477.6</v>
      </c>
      <c r="O19" s="112">
        <f t="shared" si="6"/>
        <v>0.105</v>
      </c>
      <c r="P19" s="125">
        <f t="shared" si="7"/>
        <v>208642.4</v>
      </c>
      <c r="Q19" s="111">
        <f t="shared" si="8"/>
        <v>17500</v>
      </c>
      <c r="R19" s="111">
        <v>0</v>
      </c>
      <c r="S19" s="111">
        <v>13000</v>
      </c>
      <c r="T19" s="111">
        <v>4500</v>
      </c>
      <c r="U19" s="115">
        <f t="shared" si="16"/>
        <v>9815.4</v>
      </c>
      <c r="V19" s="116">
        <f t="shared" si="9"/>
        <v>194327</v>
      </c>
      <c r="W19" s="116">
        <f t="shared" si="10"/>
        <v>675</v>
      </c>
      <c r="X19" s="116">
        <f t="shared" si="11"/>
        <v>3825</v>
      </c>
      <c r="Y19" s="4"/>
      <c r="Z19" s="5"/>
      <c r="AA19" s="5"/>
      <c r="AB19" s="5"/>
      <c r="AC19" s="5">
        <f t="shared" si="13"/>
        <v>0</v>
      </c>
      <c r="AD19" s="131">
        <f t="shared" si="15"/>
        <v>208642.4</v>
      </c>
      <c r="AE19" s="140">
        <f t="shared" si="14"/>
        <v>0</v>
      </c>
    </row>
    <row r="20" spans="1:31" s="106" customFormat="1" ht="51">
      <c r="A20" s="128" t="s">
        <v>84</v>
      </c>
      <c r="B20" s="118" t="s">
        <v>124</v>
      </c>
      <c r="C20" s="118" t="s">
        <v>141</v>
      </c>
      <c r="D20" s="61"/>
      <c r="E20" s="118" t="s">
        <v>157</v>
      </c>
      <c r="F20" s="118" t="s">
        <v>174</v>
      </c>
      <c r="G20" s="122">
        <v>240000</v>
      </c>
      <c r="H20" s="124">
        <f t="shared" si="0"/>
        <v>204000</v>
      </c>
      <c r="I20" s="124">
        <f t="shared" si="1"/>
        <v>204000</v>
      </c>
      <c r="J20" s="124">
        <f t="shared" si="2"/>
        <v>0</v>
      </c>
      <c r="K20" s="141">
        <f t="shared" si="3"/>
        <v>204000</v>
      </c>
      <c r="L20" s="141">
        <f t="shared" si="4"/>
        <v>204000</v>
      </c>
      <c r="M20" s="141">
        <f t="shared" si="5"/>
        <v>0</v>
      </c>
      <c r="N20" s="109">
        <v>25200</v>
      </c>
      <c r="O20" s="110">
        <f t="shared" si="6"/>
        <v>0.105</v>
      </c>
      <c r="P20" s="125">
        <f t="shared" si="7"/>
        <v>214800</v>
      </c>
      <c r="Q20" s="109">
        <f t="shared" si="8"/>
        <v>13600</v>
      </c>
      <c r="R20" s="109">
        <v>0</v>
      </c>
      <c r="S20" s="109">
        <v>13600</v>
      </c>
      <c r="T20" s="109">
        <v>0</v>
      </c>
      <c r="U20" s="113">
        <f t="shared" si="16"/>
        <v>10800</v>
      </c>
      <c r="V20" s="114">
        <f t="shared" si="9"/>
        <v>204000</v>
      </c>
      <c r="W20" s="114">
        <f t="shared" si="10"/>
        <v>0</v>
      </c>
      <c r="X20" s="114">
        <f t="shared" si="11"/>
        <v>0</v>
      </c>
      <c r="Y20" s="104"/>
      <c r="Z20" s="105"/>
      <c r="AA20" s="105"/>
      <c r="AB20" s="105"/>
      <c r="AC20" s="105">
        <f t="shared" si="13"/>
        <v>0</v>
      </c>
      <c r="AD20" s="132">
        <f t="shared" si="15"/>
        <v>214800</v>
      </c>
      <c r="AE20" s="140">
        <f t="shared" si="14"/>
        <v>0</v>
      </c>
    </row>
    <row r="21" spans="1:31" ht="69.75" customHeight="1">
      <c r="A21" s="128" t="s">
        <v>85</v>
      </c>
      <c r="B21" s="118" t="s">
        <v>136</v>
      </c>
      <c r="C21" s="118" t="s">
        <v>152</v>
      </c>
      <c r="D21" s="61"/>
      <c r="E21" s="118" t="s">
        <v>169</v>
      </c>
      <c r="F21" s="118" t="s">
        <v>186</v>
      </c>
      <c r="G21" s="122">
        <v>341800</v>
      </c>
      <c r="H21" s="124">
        <f t="shared" si="0"/>
        <v>290530</v>
      </c>
      <c r="I21" s="124">
        <f t="shared" si="1"/>
        <v>290530</v>
      </c>
      <c r="J21" s="124">
        <f t="shared" si="2"/>
        <v>0</v>
      </c>
      <c r="K21" s="141">
        <f t="shared" si="3"/>
        <v>290530</v>
      </c>
      <c r="L21" s="141">
        <f t="shared" si="4"/>
        <v>290530</v>
      </c>
      <c r="M21" s="141">
        <f t="shared" si="5"/>
        <v>0</v>
      </c>
      <c r="N21" s="109">
        <v>35889</v>
      </c>
      <c r="O21" s="110">
        <f t="shared" si="6"/>
        <v>0.105</v>
      </c>
      <c r="P21" s="125">
        <f t="shared" si="7"/>
        <v>305911</v>
      </c>
      <c r="Q21" s="109">
        <f t="shared" si="8"/>
        <v>16900</v>
      </c>
      <c r="R21" s="109">
        <v>0</v>
      </c>
      <c r="S21" s="109">
        <v>16900</v>
      </c>
      <c r="T21" s="109">
        <v>0</v>
      </c>
      <c r="U21" s="115">
        <f t="shared" si="16"/>
        <v>15381</v>
      </c>
      <c r="V21" s="114">
        <f t="shared" si="9"/>
        <v>290530</v>
      </c>
      <c r="W21" s="114">
        <f t="shared" si="10"/>
        <v>0</v>
      </c>
      <c r="X21" s="114">
        <f t="shared" si="11"/>
        <v>0</v>
      </c>
      <c r="Y21" s="4"/>
      <c r="Z21" s="5"/>
      <c r="AA21" s="5"/>
      <c r="AB21" s="5"/>
      <c r="AC21" s="5">
        <f t="shared" si="13"/>
        <v>0</v>
      </c>
      <c r="AD21" s="131">
        <f t="shared" si="15"/>
        <v>305911</v>
      </c>
      <c r="AE21" s="140">
        <f t="shared" si="14"/>
        <v>0</v>
      </c>
    </row>
    <row r="22" spans="1:31" s="106" customFormat="1" ht="51">
      <c r="A22" s="128" t="s">
        <v>86</v>
      </c>
      <c r="B22" s="118" t="s">
        <v>137</v>
      </c>
      <c r="C22" s="118" t="s">
        <v>153</v>
      </c>
      <c r="D22" s="61"/>
      <c r="E22" s="120" t="s">
        <v>170</v>
      </c>
      <c r="F22" s="118" t="s">
        <v>187</v>
      </c>
      <c r="G22" s="122">
        <v>191511.26</v>
      </c>
      <c r="H22" s="124">
        <f t="shared" si="0"/>
        <v>162784.57</v>
      </c>
      <c r="I22" s="124">
        <f t="shared" si="1"/>
        <v>162784.57</v>
      </c>
      <c r="J22" s="124">
        <f t="shared" si="2"/>
        <v>0</v>
      </c>
      <c r="K22" s="141">
        <f t="shared" si="3"/>
        <v>162784.57</v>
      </c>
      <c r="L22" s="141">
        <f t="shared" si="4"/>
        <v>162784.57</v>
      </c>
      <c r="M22" s="141">
        <f t="shared" si="5"/>
        <v>0</v>
      </c>
      <c r="N22" s="109">
        <v>20108.68</v>
      </c>
      <c r="O22" s="110">
        <f t="shared" si="6"/>
        <v>0.10499998799026229</v>
      </c>
      <c r="P22" s="125">
        <f t="shared" si="7"/>
        <v>171402.58000000002</v>
      </c>
      <c r="Q22" s="109">
        <f t="shared" si="8"/>
        <v>13992</v>
      </c>
      <c r="R22" s="109">
        <v>0</v>
      </c>
      <c r="S22" s="109">
        <v>13992</v>
      </c>
      <c r="T22" s="109">
        <v>0</v>
      </c>
      <c r="U22" s="113">
        <f t="shared" si="16"/>
        <v>8618.01</v>
      </c>
      <c r="V22" s="114">
        <f t="shared" si="9"/>
        <v>162784.57</v>
      </c>
      <c r="W22" s="114">
        <f t="shared" si="10"/>
        <v>0</v>
      </c>
      <c r="X22" s="114">
        <f t="shared" si="11"/>
        <v>0</v>
      </c>
      <c r="Y22" s="104"/>
      <c r="Z22" s="105"/>
      <c r="AA22" s="105"/>
      <c r="AB22" s="105"/>
      <c r="AC22" s="105">
        <f t="shared" si="13"/>
        <v>0</v>
      </c>
      <c r="AD22" s="132">
        <f t="shared" si="15"/>
        <v>171402.58000000002</v>
      </c>
      <c r="AE22" s="140">
        <f t="shared" si="14"/>
        <v>0</v>
      </c>
    </row>
    <row r="23" spans="1:31" s="52" customFormat="1" ht="23.25" customHeight="1">
      <c r="A23" s="149" t="s">
        <v>14</v>
      </c>
      <c r="B23" s="150"/>
      <c r="C23" s="150"/>
      <c r="D23" s="150"/>
      <c r="E23" s="151"/>
      <c r="F23" s="50"/>
      <c r="G23" s="117">
        <f>SUM(G6:G22)</f>
        <v>7277839.149999999</v>
      </c>
      <c r="H23" s="117">
        <f>SUM(H6:H22)</f>
        <v>6186163.2700000005</v>
      </c>
      <c r="I23" s="117">
        <f>SUM(I6:I22)</f>
        <v>6186163.2700000005</v>
      </c>
      <c r="J23" s="117">
        <f>SUM(J6:J22)</f>
        <v>0</v>
      </c>
      <c r="K23" s="117">
        <f aca="true" t="shared" si="17" ref="K23:AE23">SUM(K6:K22)</f>
        <v>6186163.2700000005</v>
      </c>
      <c r="L23" s="117">
        <f t="shared" si="17"/>
        <v>6186163.2700000005</v>
      </c>
      <c r="M23" s="117">
        <f t="shared" si="17"/>
        <v>0</v>
      </c>
      <c r="N23" s="117">
        <f t="shared" si="17"/>
        <v>764173.0900000001</v>
      </c>
      <c r="O23" s="117">
        <f t="shared" si="17"/>
        <v>1.7849999610470757</v>
      </c>
      <c r="P23" s="117">
        <f t="shared" si="17"/>
        <v>6513666.060000001</v>
      </c>
      <c r="Q23" s="117">
        <f t="shared" si="17"/>
        <v>284363.13</v>
      </c>
      <c r="R23" s="117">
        <f t="shared" si="17"/>
        <v>1890</v>
      </c>
      <c r="S23" s="117">
        <f t="shared" si="17"/>
        <v>186377.13</v>
      </c>
      <c r="T23" s="117">
        <f t="shared" si="17"/>
        <v>96096</v>
      </c>
      <c r="U23" s="117">
        <f t="shared" si="17"/>
        <v>313088.39</v>
      </c>
      <c r="V23" s="117">
        <f t="shared" si="17"/>
        <v>6104481.670000001</v>
      </c>
      <c r="W23" s="117">
        <f t="shared" si="17"/>
        <v>14414.4</v>
      </c>
      <c r="X23" s="117">
        <f t="shared" si="17"/>
        <v>81681.6</v>
      </c>
      <c r="Y23" s="117">
        <f t="shared" si="17"/>
        <v>0</v>
      </c>
      <c r="Z23" s="117">
        <f t="shared" si="17"/>
        <v>0</v>
      </c>
      <c r="AA23" s="117">
        <f t="shared" si="17"/>
        <v>0</v>
      </c>
      <c r="AB23" s="117">
        <f t="shared" si="17"/>
        <v>0</v>
      </c>
      <c r="AC23" s="117">
        <f t="shared" si="17"/>
        <v>0</v>
      </c>
      <c r="AD23" s="117">
        <f t="shared" si="17"/>
        <v>6513666.0600000005</v>
      </c>
      <c r="AE23" s="117">
        <f t="shared" si="17"/>
        <v>2.3283064365386963E-10</v>
      </c>
    </row>
    <row r="24" spans="1:31" ht="54.75" customHeight="1">
      <c r="A24" s="11"/>
      <c r="B24" s="12"/>
      <c r="C24" s="12"/>
      <c r="D24" s="12"/>
      <c r="E24" s="12"/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40"/>
      <c r="Q24" s="18"/>
      <c r="S24" s="18"/>
      <c r="T24" s="18"/>
      <c r="U24" s="13"/>
      <c r="V24" s="14"/>
      <c r="W24" s="14"/>
      <c r="X24" s="14"/>
      <c r="Y24" s="13"/>
      <c r="Z24" s="14"/>
      <c r="AA24" s="14"/>
      <c r="AB24" s="14"/>
      <c r="AC24" s="14"/>
      <c r="AD24" s="14"/>
      <c r="AE24" s="135"/>
    </row>
    <row r="25" spans="1:31" ht="66.75" customHeight="1">
      <c r="A25" s="15"/>
      <c r="B25" s="12"/>
      <c r="C25" s="12"/>
      <c r="D25" s="12"/>
      <c r="E25" s="12"/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40"/>
      <c r="Q25" s="18"/>
      <c r="R25" s="18"/>
      <c r="S25" s="18"/>
      <c r="T25" s="18"/>
      <c r="U25" s="13"/>
      <c r="V25" s="14"/>
      <c r="W25" s="14"/>
      <c r="X25" s="14"/>
      <c r="Y25" s="13"/>
      <c r="Z25" s="14"/>
      <c r="AA25" s="14"/>
      <c r="AB25" s="14"/>
      <c r="AC25" s="14"/>
      <c r="AD25" s="14"/>
      <c r="AE25" s="135"/>
    </row>
    <row r="26" spans="1:31" ht="66" customHeight="1">
      <c r="A26" s="11"/>
      <c r="B26" s="12"/>
      <c r="C26" s="12"/>
      <c r="D26" s="12"/>
      <c r="E26" s="12"/>
      <c r="F26" s="12"/>
      <c r="G26" s="17"/>
      <c r="H26" s="17"/>
      <c r="I26" s="17"/>
      <c r="J26" s="17"/>
      <c r="K26" s="17"/>
      <c r="L26" s="17"/>
      <c r="M26" s="17"/>
      <c r="N26" s="17"/>
      <c r="O26" s="17"/>
      <c r="P26" s="40"/>
      <c r="Q26" s="18"/>
      <c r="R26" s="18"/>
      <c r="S26" s="18"/>
      <c r="T26" s="18"/>
      <c r="U26" s="13"/>
      <c r="V26" s="14"/>
      <c r="W26" s="14"/>
      <c r="X26" s="14"/>
      <c r="Y26" s="13"/>
      <c r="Z26" s="14"/>
      <c r="AA26" s="14"/>
      <c r="AB26" s="14"/>
      <c r="AC26" s="14"/>
      <c r="AD26" s="14"/>
      <c r="AE26" s="135"/>
    </row>
    <row r="27" spans="1:31" ht="54.75" customHeight="1">
      <c r="A27" s="15"/>
      <c r="B27" s="12"/>
      <c r="C27" s="12"/>
      <c r="D27" s="12"/>
      <c r="E27" s="12"/>
      <c r="F27" s="12"/>
      <c r="G27" s="17"/>
      <c r="H27" s="17"/>
      <c r="I27" s="17"/>
      <c r="J27" s="17"/>
      <c r="K27" s="17"/>
      <c r="L27" s="17"/>
      <c r="M27" s="17"/>
      <c r="N27" s="17"/>
      <c r="O27" s="17"/>
      <c r="P27" s="40"/>
      <c r="Q27" s="18"/>
      <c r="R27" s="18"/>
      <c r="S27" s="18"/>
      <c r="T27" s="18"/>
      <c r="U27" s="13"/>
      <c r="V27" s="14"/>
      <c r="W27" s="14"/>
      <c r="X27" s="14"/>
      <c r="Y27" s="13"/>
      <c r="Z27" s="14"/>
      <c r="AA27" s="14"/>
      <c r="AB27" s="14"/>
      <c r="AC27" s="14"/>
      <c r="AD27" s="14"/>
      <c r="AE27" s="135"/>
    </row>
    <row r="28" spans="1:31" ht="54.75" customHeight="1">
      <c r="A28" s="11"/>
      <c r="B28" s="12"/>
      <c r="C28" s="12"/>
      <c r="D28" s="12"/>
      <c r="E28" s="12"/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40"/>
      <c r="Q28" s="18"/>
      <c r="R28" s="18"/>
      <c r="S28" s="18"/>
      <c r="T28" s="18"/>
      <c r="U28" s="13"/>
      <c r="V28" s="14"/>
      <c r="W28" s="14"/>
      <c r="X28" s="14"/>
      <c r="Y28" s="13"/>
      <c r="Z28" s="14"/>
      <c r="AA28" s="14"/>
      <c r="AB28" s="14"/>
      <c r="AC28" s="14"/>
      <c r="AD28" s="14"/>
      <c r="AE28" s="135"/>
    </row>
    <row r="29" spans="1:31" ht="54.75" customHeight="1">
      <c r="A29" s="15"/>
      <c r="B29" s="12"/>
      <c r="C29" s="12"/>
      <c r="D29" s="12"/>
      <c r="E29" s="12"/>
      <c r="F29" s="12"/>
      <c r="G29" s="17"/>
      <c r="H29" s="17"/>
      <c r="I29" s="17"/>
      <c r="J29" s="17"/>
      <c r="K29" s="17"/>
      <c r="L29" s="17"/>
      <c r="M29" s="17"/>
      <c r="N29" s="17"/>
      <c r="O29" s="17"/>
      <c r="P29" s="40"/>
      <c r="Q29" s="18"/>
      <c r="R29" s="18"/>
      <c r="S29" s="18"/>
      <c r="T29" s="18"/>
      <c r="U29" s="13"/>
      <c r="V29" s="14"/>
      <c r="W29" s="14"/>
      <c r="X29" s="14"/>
      <c r="Y29" s="13"/>
      <c r="Z29" s="14"/>
      <c r="AA29" s="14"/>
      <c r="AB29" s="14"/>
      <c r="AC29" s="14"/>
      <c r="AD29" s="14"/>
      <c r="AE29" s="135"/>
    </row>
    <row r="30" spans="1:31" ht="54.75" customHeight="1">
      <c r="A30" s="11"/>
      <c r="B30" s="12"/>
      <c r="C30" s="12"/>
      <c r="D30" s="12"/>
      <c r="E30" s="12"/>
      <c r="F30" s="12"/>
      <c r="G30" s="17"/>
      <c r="H30" s="17"/>
      <c r="I30" s="17"/>
      <c r="J30" s="17"/>
      <c r="K30" s="17"/>
      <c r="L30" s="17"/>
      <c r="M30" s="17"/>
      <c r="N30" s="17"/>
      <c r="O30" s="17"/>
      <c r="P30" s="40"/>
      <c r="Q30" s="18"/>
      <c r="R30" s="18"/>
      <c r="S30" s="18"/>
      <c r="T30" s="18"/>
      <c r="U30" s="13"/>
      <c r="V30" s="14"/>
      <c r="W30" s="14"/>
      <c r="X30" s="14"/>
      <c r="Y30" s="13"/>
      <c r="Z30" s="14"/>
      <c r="AA30" s="14"/>
      <c r="AB30" s="14"/>
      <c r="AC30" s="14"/>
      <c r="AD30" s="14"/>
      <c r="AE30" s="135"/>
    </row>
    <row r="31" spans="1:31" ht="69.75" customHeight="1">
      <c r="A31" s="15"/>
      <c r="B31" s="12"/>
      <c r="C31" s="12"/>
      <c r="D31" s="12"/>
      <c r="E31" s="12"/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40"/>
      <c r="Q31" s="18"/>
      <c r="R31" s="18"/>
      <c r="S31" s="18"/>
      <c r="T31" s="18"/>
      <c r="U31" s="13"/>
      <c r="V31" s="14"/>
      <c r="W31" s="14"/>
      <c r="X31" s="14"/>
      <c r="Y31" s="13"/>
      <c r="Z31" s="14"/>
      <c r="AA31" s="14"/>
      <c r="AB31" s="14"/>
      <c r="AC31" s="14"/>
      <c r="AD31" s="14"/>
      <c r="AE31" s="135"/>
    </row>
    <row r="32" spans="1:31" ht="81.75" customHeight="1">
      <c r="A32" s="11"/>
      <c r="B32" s="12"/>
      <c r="C32" s="12"/>
      <c r="D32" s="12"/>
      <c r="E32" s="12"/>
      <c r="F32" s="12"/>
      <c r="G32" s="17"/>
      <c r="H32" s="17"/>
      <c r="I32" s="17"/>
      <c r="J32" s="17"/>
      <c r="K32" s="17"/>
      <c r="L32" s="17"/>
      <c r="M32" s="17"/>
      <c r="N32" s="17"/>
      <c r="O32" s="17"/>
      <c r="P32" s="40"/>
      <c r="Q32" s="18"/>
      <c r="R32" s="18"/>
      <c r="S32" s="18"/>
      <c r="T32" s="18"/>
      <c r="U32" s="13"/>
      <c r="V32" s="14"/>
      <c r="W32" s="14"/>
      <c r="X32" s="14"/>
      <c r="Y32" s="13"/>
      <c r="Z32" s="14"/>
      <c r="AA32" s="14"/>
      <c r="AB32" s="14"/>
      <c r="AC32" s="14"/>
      <c r="AD32" s="14"/>
      <c r="AE32" s="135"/>
    </row>
    <row r="33" spans="1:31" ht="54.75" customHeight="1">
      <c r="A33" s="15"/>
      <c r="B33" s="12"/>
      <c r="C33" s="12"/>
      <c r="D33" s="12"/>
      <c r="E33" s="12"/>
      <c r="F33" s="12"/>
      <c r="G33" s="17"/>
      <c r="H33" s="17"/>
      <c r="I33" s="17"/>
      <c r="J33" s="17"/>
      <c r="K33" s="17"/>
      <c r="L33" s="17"/>
      <c r="M33" s="17"/>
      <c r="N33" s="17"/>
      <c r="O33" s="17"/>
      <c r="P33" s="40"/>
      <c r="Q33" s="18"/>
      <c r="R33" s="18"/>
      <c r="S33" s="18"/>
      <c r="T33" s="18"/>
      <c r="U33" s="13"/>
      <c r="V33" s="14"/>
      <c r="W33" s="14"/>
      <c r="X33" s="14"/>
      <c r="Y33" s="13"/>
      <c r="Z33" s="14"/>
      <c r="AA33" s="14"/>
      <c r="AB33" s="14"/>
      <c r="AC33" s="14"/>
      <c r="AD33" s="14"/>
      <c r="AE33" s="135"/>
    </row>
    <row r="34" spans="1:31" ht="54.75" customHeight="1">
      <c r="A34" s="11"/>
      <c r="B34" s="12"/>
      <c r="C34" s="12"/>
      <c r="D34" s="12"/>
      <c r="E34" s="12"/>
      <c r="F34" s="12"/>
      <c r="G34" s="17"/>
      <c r="H34" s="17"/>
      <c r="I34" s="17"/>
      <c r="J34" s="17"/>
      <c r="K34" s="17"/>
      <c r="L34" s="17"/>
      <c r="M34" s="17"/>
      <c r="N34" s="17"/>
      <c r="O34" s="17"/>
      <c r="P34" s="40"/>
      <c r="Q34" s="18"/>
      <c r="R34" s="18"/>
      <c r="S34" s="18"/>
      <c r="T34" s="18"/>
      <c r="U34" s="13"/>
      <c r="V34" s="14"/>
      <c r="W34" s="14"/>
      <c r="X34" s="14"/>
      <c r="Y34" s="13"/>
      <c r="Z34" s="14"/>
      <c r="AA34" s="14"/>
      <c r="AB34" s="14"/>
      <c r="AC34" s="14"/>
      <c r="AD34" s="14"/>
      <c r="AE34" s="135"/>
    </row>
    <row r="35" spans="1:31" ht="58.5" customHeight="1">
      <c r="A35" s="15"/>
      <c r="B35" s="12"/>
      <c r="C35" s="12"/>
      <c r="D35" s="12"/>
      <c r="E35" s="12"/>
      <c r="F35" s="12"/>
      <c r="G35" s="17"/>
      <c r="H35" s="17"/>
      <c r="I35" s="17"/>
      <c r="J35" s="17"/>
      <c r="K35" s="17"/>
      <c r="L35" s="17"/>
      <c r="M35" s="17"/>
      <c r="N35" s="17"/>
      <c r="O35" s="17"/>
      <c r="P35" s="40"/>
      <c r="Q35" s="18"/>
      <c r="R35" s="18"/>
      <c r="S35" s="18"/>
      <c r="T35" s="18"/>
      <c r="U35" s="13"/>
      <c r="V35" s="14"/>
      <c r="W35" s="14"/>
      <c r="X35" s="14"/>
      <c r="Y35" s="13"/>
      <c r="Z35" s="14"/>
      <c r="AA35" s="14"/>
      <c r="AB35" s="14"/>
      <c r="AC35" s="14"/>
      <c r="AD35" s="14"/>
      <c r="AE35" s="135"/>
    </row>
    <row r="36" spans="1:31" ht="54.75" customHeight="1">
      <c r="A36" s="11"/>
      <c r="B36" s="12"/>
      <c r="C36" s="12"/>
      <c r="D36" s="12"/>
      <c r="E36" s="12"/>
      <c r="F36" s="12"/>
      <c r="G36" s="17"/>
      <c r="H36" s="17"/>
      <c r="I36" s="17"/>
      <c r="J36" s="17"/>
      <c r="K36" s="17"/>
      <c r="L36" s="17"/>
      <c r="M36" s="17"/>
      <c r="N36" s="17"/>
      <c r="O36" s="17"/>
      <c r="P36" s="40"/>
      <c r="Q36" s="18"/>
      <c r="R36" s="18"/>
      <c r="S36" s="18"/>
      <c r="T36" s="18"/>
      <c r="U36" s="13"/>
      <c r="V36" s="14"/>
      <c r="W36" s="14"/>
      <c r="X36" s="14"/>
      <c r="Y36" s="13"/>
      <c r="Z36" s="14"/>
      <c r="AA36" s="14"/>
      <c r="AB36" s="14"/>
      <c r="AC36" s="14"/>
      <c r="AD36" s="14"/>
      <c r="AE36" s="135"/>
    </row>
    <row r="37" spans="1:31" ht="54.75" customHeight="1">
      <c r="A37" s="15"/>
      <c r="B37" s="12"/>
      <c r="C37" s="12"/>
      <c r="D37" s="12"/>
      <c r="E37" s="12"/>
      <c r="F37" s="12"/>
      <c r="G37" s="19"/>
      <c r="H37" s="19"/>
      <c r="I37" s="19"/>
      <c r="J37" s="19"/>
      <c r="K37" s="19"/>
      <c r="L37" s="19"/>
      <c r="M37" s="19"/>
      <c r="N37" s="17"/>
      <c r="O37" s="17"/>
      <c r="P37" s="40"/>
      <c r="Q37" s="18"/>
      <c r="R37" s="18"/>
      <c r="S37" s="18"/>
      <c r="T37" s="18"/>
      <c r="U37" s="13"/>
      <c r="V37" s="14"/>
      <c r="W37" s="14"/>
      <c r="X37" s="14"/>
      <c r="Y37" s="13"/>
      <c r="Z37" s="14"/>
      <c r="AA37" s="14"/>
      <c r="AB37" s="14"/>
      <c r="AC37" s="14"/>
      <c r="AD37" s="14"/>
      <c r="AE37" s="135"/>
    </row>
    <row r="38" spans="1:31" ht="54.75" customHeight="1">
      <c r="A38" s="11"/>
      <c r="B38" s="12"/>
      <c r="C38" s="12"/>
      <c r="D38" s="12"/>
      <c r="E38" s="12"/>
      <c r="F38" s="12"/>
      <c r="G38" s="17"/>
      <c r="H38" s="17"/>
      <c r="I38" s="17"/>
      <c r="J38" s="17"/>
      <c r="K38" s="17"/>
      <c r="L38" s="17"/>
      <c r="M38" s="17"/>
      <c r="N38" s="19"/>
      <c r="O38" s="19"/>
      <c r="P38" s="40"/>
      <c r="Q38" s="18"/>
      <c r="R38" s="18"/>
      <c r="S38" s="18"/>
      <c r="T38" s="18"/>
      <c r="U38" s="13"/>
      <c r="V38" s="14"/>
      <c r="W38" s="14"/>
      <c r="X38" s="14"/>
      <c r="Y38" s="13"/>
      <c r="Z38" s="14"/>
      <c r="AA38" s="14"/>
      <c r="AB38" s="14"/>
      <c r="AC38" s="14"/>
      <c r="AD38" s="14"/>
      <c r="AE38" s="135"/>
    </row>
    <row r="39" spans="1:31" ht="61.5" customHeight="1">
      <c r="A39" s="15"/>
      <c r="B39" s="12"/>
      <c r="C39" s="12"/>
      <c r="D39" s="12"/>
      <c r="E39" s="12"/>
      <c r="F39" s="12"/>
      <c r="G39" s="17"/>
      <c r="H39" s="17"/>
      <c r="I39" s="17"/>
      <c r="J39" s="17"/>
      <c r="K39" s="17"/>
      <c r="L39" s="17"/>
      <c r="M39" s="17"/>
      <c r="N39" s="17"/>
      <c r="O39" s="17"/>
      <c r="P39" s="40"/>
      <c r="Q39" s="18"/>
      <c r="R39" s="18"/>
      <c r="S39" s="18"/>
      <c r="T39" s="18"/>
      <c r="U39" s="13"/>
      <c r="V39" s="14"/>
      <c r="W39" s="14"/>
      <c r="X39" s="14"/>
      <c r="Y39" s="13"/>
      <c r="Z39" s="14"/>
      <c r="AA39" s="14"/>
      <c r="AB39" s="14"/>
      <c r="AC39" s="14"/>
      <c r="AD39" s="14"/>
      <c r="AE39" s="135"/>
    </row>
    <row r="40" spans="1:31" ht="54.75" customHeight="1">
      <c r="A40" s="11"/>
      <c r="B40" s="12"/>
      <c r="C40" s="12"/>
      <c r="D40" s="12"/>
      <c r="E40" s="12"/>
      <c r="F40" s="12"/>
      <c r="G40" s="17"/>
      <c r="H40" s="17"/>
      <c r="I40" s="17"/>
      <c r="J40" s="17"/>
      <c r="K40" s="17"/>
      <c r="L40" s="17"/>
      <c r="M40" s="17"/>
      <c r="N40" s="17"/>
      <c r="O40" s="17"/>
      <c r="P40" s="40"/>
      <c r="Q40" s="18"/>
      <c r="R40" s="18"/>
      <c r="S40" s="18"/>
      <c r="T40" s="18"/>
      <c r="U40" s="13"/>
      <c r="V40" s="14"/>
      <c r="W40" s="14"/>
      <c r="X40" s="14"/>
      <c r="Y40" s="13"/>
      <c r="Z40" s="14"/>
      <c r="AA40" s="14"/>
      <c r="AB40" s="14"/>
      <c r="AC40" s="14"/>
      <c r="AD40" s="14"/>
      <c r="AE40" s="135"/>
    </row>
    <row r="41" spans="1:31" ht="54.75" customHeight="1">
      <c r="A41" s="15"/>
      <c r="B41" s="12"/>
      <c r="C41" s="12"/>
      <c r="D41" s="12"/>
      <c r="E41" s="12"/>
      <c r="F41" s="12"/>
      <c r="G41" s="17"/>
      <c r="H41" s="17"/>
      <c r="I41" s="17"/>
      <c r="J41" s="17"/>
      <c r="K41" s="17"/>
      <c r="L41" s="17"/>
      <c r="M41" s="17"/>
      <c r="N41" s="17"/>
      <c r="O41" s="17"/>
      <c r="P41" s="40"/>
      <c r="Q41" s="18"/>
      <c r="R41" s="18"/>
      <c r="S41" s="18"/>
      <c r="T41" s="18"/>
      <c r="U41" s="13"/>
      <c r="V41" s="14"/>
      <c r="W41" s="14"/>
      <c r="X41" s="14"/>
      <c r="Y41" s="13"/>
      <c r="Z41" s="14"/>
      <c r="AA41" s="14"/>
      <c r="AB41" s="14"/>
      <c r="AC41" s="14"/>
      <c r="AD41" s="14"/>
      <c r="AE41" s="135"/>
    </row>
    <row r="42" spans="1:31" ht="54.75" customHeight="1">
      <c r="A42" s="11"/>
      <c r="B42" s="12"/>
      <c r="C42" s="12"/>
      <c r="D42" s="12"/>
      <c r="E42" s="12"/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40"/>
      <c r="Q42" s="18"/>
      <c r="R42" s="18"/>
      <c r="S42" s="18"/>
      <c r="T42" s="18"/>
      <c r="U42" s="13"/>
      <c r="V42" s="14"/>
      <c r="W42" s="14"/>
      <c r="X42" s="14"/>
      <c r="Y42" s="13"/>
      <c r="Z42" s="14"/>
      <c r="AA42" s="14"/>
      <c r="AB42" s="14"/>
      <c r="AC42" s="14"/>
      <c r="AD42" s="14"/>
      <c r="AE42" s="135"/>
    </row>
    <row r="43" spans="1:31" ht="54.75" customHeight="1">
      <c r="A43" s="15"/>
      <c r="B43" s="12"/>
      <c r="C43" s="12"/>
      <c r="D43" s="12"/>
      <c r="E43" s="12"/>
      <c r="F43" s="12"/>
      <c r="G43" s="17"/>
      <c r="H43" s="17"/>
      <c r="I43" s="17"/>
      <c r="J43" s="17"/>
      <c r="K43" s="17"/>
      <c r="L43" s="17"/>
      <c r="M43" s="17"/>
      <c r="N43" s="17"/>
      <c r="O43" s="17"/>
      <c r="P43" s="40"/>
      <c r="Q43" s="18"/>
      <c r="R43" s="18"/>
      <c r="S43" s="18"/>
      <c r="T43" s="18"/>
      <c r="U43" s="13"/>
      <c r="V43" s="14"/>
      <c r="W43" s="14"/>
      <c r="X43" s="14"/>
      <c r="Y43" s="13"/>
      <c r="Z43" s="14"/>
      <c r="AA43" s="14"/>
      <c r="AB43" s="14"/>
      <c r="AC43" s="14"/>
      <c r="AD43" s="14"/>
      <c r="AE43" s="135"/>
    </row>
    <row r="44" spans="1:31" ht="54.75" customHeight="1">
      <c r="A44" s="11"/>
      <c r="B44" s="12"/>
      <c r="C44" s="12"/>
      <c r="D44" s="12"/>
      <c r="E44" s="12"/>
      <c r="F44" s="12"/>
      <c r="G44" s="17"/>
      <c r="H44" s="17"/>
      <c r="I44" s="17"/>
      <c r="J44" s="17"/>
      <c r="K44" s="17"/>
      <c r="L44" s="17"/>
      <c r="M44" s="17"/>
      <c r="N44" s="17"/>
      <c r="O44" s="17"/>
      <c r="P44" s="40"/>
      <c r="Q44" s="18"/>
      <c r="R44" s="18"/>
      <c r="S44" s="18"/>
      <c r="T44" s="18"/>
      <c r="U44" s="13"/>
      <c r="V44" s="14"/>
      <c r="W44" s="14"/>
      <c r="X44" s="14"/>
      <c r="Y44" s="13"/>
      <c r="Z44" s="14"/>
      <c r="AA44" s="14"/>
      <c r="AB44" s="14"/>
      <c r="AC44" s="14"/>
      <c r="AD44" s="14"/>
      <c r="AE44" s="135"/>
    </row>
    <row r="45" spans="1:31" ht="54.75" customHeight="1">
      <c r="A45" s="15"/>
      <c r="B45" s="12"/>
      <c r="C45" s="12"/>
      <c r="D45" s="12"/>
      <c r="E45" s="12"/>
      <c r="F45" s="12"/>
      <c r="G45" s="17"/>
      <c r="H45" s="17"/>
      <c r="I45" s="17"/>
      <c r="J45" s="17"/>
      <c r="K45" s="17"/>
      <c r="L45" s="17"/>
      <c r="M45" s="17"/>
      <c r="N45" s="17"/>
      <c r="O45" s="17"/>
      <c r="P45" s="40"/>
      <c r="Q45" s="18"/>
      <c r="R45" s="18"/>
      <c r="S45" s="18"/>
      <c r="T45" s="18"/>
      <c r="U45" s="13"/>
      <c r="V45" s="14"/>
      <c r="W45" s="14"/>
      <c r="X45" s="14"/>
      <c r="Y45" s="13"/>
      <c r="Z45" s="14"/>
      <c r="AA45" s="14"/>
      <c r="AB45" s="14"/>
      <c r="AC45" s="14"/>
      <c r="AD45" s="14"/>
      <c r="AE45" s="135"/>
    </row>
    <row r="46" spans="1:31" ht="54.75" customHeight="1">
      <c r="A46" s="11"/>
      <c r="B46" s="12"/>
      <c r="C46" s="12"/>
      <c r="D46" s="12"/>
      <c r="E46" s="12"/>
      <c r="F46" s="12"/>
      <c r="G46" s="17"/>
      <c r="H46" s="17"/>
      <c r="I46" s="17"/>
      <c r="J46" s="17"/>
      <c r="K46" s="17"/>
      <c r="L46" s="17"/>
      <c r="M46" s="17"/>
      <c r="N46" s="17"/>
      <c r="O46" s="17"/>
      <c r="P46" s="40"/>
      <c r="Q46" s="18"/>
      <c r="R46" s="18"/>
      <c r="S46" s="18"/>
      <c r="T46" s="18"/>
      <c r="U46" s="13"/>
      <c r="V46" s="14"/>
      <c r="W46" s="14"/>
      <c r="X46" s="14"/>
      <c r="Y46" s="13"/>
      <c r="Z46" s="14"/>
      <c r="AA46" s="14"/>
      <c r="AB46" s="14"/>
      <c r="AC46" s="14"/>
      <c r="AD46" s="14"/>
      <c r="AE46" s="135"/>
    </row>
    <row r="47" spans="1:31" ht="54.75" customHeight="1">
      <c r="A47" s="15"/>
      <c r="B47" s="12"/>
      <c r="C47" s="12"/>
      <c r="D47" s="12"/>
      <c r="E47" s="12"/>
      <c r="F47" s="12"/>
      <c r="G47" s="17"/>
      <c r="H47" s="17"/>
      <c r="I47" s="17"/>
      <c r="J47" s="17"/>
      <c r="K47" s="17"/>
      <c r="L47" s="17"/>
      <c r="M47" s="17"/>
      <c r="N47" s="17"/>
      <c r="O47" s="17"/>
      <c r="P47" s="40"/>
      <c r="Q47" s="18"/>
      <c r="R47" s="18"/>
      <c r="S47" s="18"/>
      <c r="T47" s="18"/>
      <c r="U47" s="13"/>
      <c r="V47" s="14"/>
      <c r="W47" s="14"/>
      <c r="X47" s="14"/>
      <c r="Y47" s="13"/>
      <c r="Z47" s="14"/>
      <c r="AA47" s="14"/>
      <c r="AB47" s="14"/>
      <c r="AC47" s="14"/>
      <c r="AD47" s="14"/>
      <c r="AE47" s="135"/>
    </row>
    <row r="48" spans="1:31" ht="90" customHeight="1">
      <c r="A48" s="11"/>
      <c r="B48" s="12"/>
      <c r="C48" s="12"/>
      <c r="D48" s="12"/>
      <c r="E48" s="12"/>
      <c r="F48" s="12"/>
      <c r="G48" s="17"/>
      <c r="H48" s="17"/>
      <c r="I48" s="17"/>
      <c r="J48" s="17"/>
      <c r="K48" s="17"/>
      <c r="L48" s="17"/>
      <c r="M48" s="17"/>
      <c r="N48" s="17"/>
      <c r="O48" s="17"/>
      <c r="P48" s="40"/>
      <c r="Q48" s="18"/>
      <c r="R48" s="18"/>
      <c r="S48" s="18"/>
      <c r="T48" s="18"/>
      <c r="U48" s="13"/>
      <c r="V48" s="14"/>
      <c r="W48" s="14"/>
      <c r="X48" s="14"/>
      <c r="Y48" s="13"/>
      <c r="Z48" s="14"/>
      <c r="AA48" s="14"/>
      <c r="AB48" s="14"/>
      <c r="AC48" s="14"/>
      <c r="AD48" s="14"/>
      <c r="AE48" s="135"/>
    </row>
    <row r="49" spans="1:31" ht="54.75" customHeight="1">
      <c r="A49" s="15"/>
      <c r="B49" s="12"/>
      <c r="C49" s="12"/>
      <c r="D49" s="12"/>
      <c r="E49" s="12"/>
      <c r="F49" s="12"/>
      <c r="G49" s="17"/>
      <c r="H49" s="17"/>
      <c r="I49" s="17"/>
      <c r="J49" s="17"/>
      <c r="K49" s="17"/>
      <c r="L49" s="17"/>
      <c r="M49" s="17"/>
      <c r="N49" s="17"/>
      <c r="O49" s="17"/>
      <c r="P49" s="40"/>
      <c r="Q49" s="18"/>
      <c r="R49" s="18"/>
      <c r="S49" s="18"/>
      <c r="T49" s="18"/>
      <c r="U49" s="13"/>
      <c r="V49" s="14"/>
      <c r="W49" s="14"/>
      <c r="X49" s="14"/>
      <c r="Y49" s="13"/>
      <c r="Z49" s="14"/>
      <c r="AA49" s="14"/>
      <c r="AB49" s="14"/>
      <c r="AC49" s="14"/>
      <c r="AD49" s="14"/>
      <c r="AE49" s="135"/>
    </row>
    <row r="50" spans="1:31" ht="54.75" customHeight="1">
      <c r="A50" s="11"/>
      <c r="B50" s="12"/>
      <c r="C50" s="12"/>
      <c r="D50" s="12"/>
      <c r="E50" s="12"/>
      <c r="F50" s="12"/>
      <c r="G50" s="17"/>
      <c r="H50" s="17"/>
      <c r="I50" s="17"/>
      <c r="J50" s="17"/>
      <c r="K50" s="17"/>
      <c r="L50" s="17"/>
      <c r="M50" s="17"/>
      <c r="N50" s="17"/>
      <c r="O50" s="17"/>
      <c r="P50" s="40"/>
      <c r="Q50" s="18"/>
      <c r="R50" s="18"/>
      <c r="S50" s="18"/>
      <c r="T50" s="18"/>
      <c r="U50" s="13"/>
      <c r="V50" s="14"/>
      <c r="W50" s="14"/>
      <c r="X50" s="14"/>
      <c r="Y50" s="13"/>
      <c r="Z50" s="14"/>
      <c r="AA50" s="14"/>
      <c r="AB50" s="14"/>
      <c r="AC50" s="14"/>
      <c r="AD50" s="14"/>
      <c r="AE50" s="135"/>
    </row>
    <row r="51" spans="1:31" ht="76.5" customHeight="1">
      <c r="A51" s="15"/>
      <c r="B51" s="12"/>
      <c r="C51" s="12"/>
      <c r="D51" s="12"/>
      <c r="E51" s="12"/>
      <c r="F51" s="12"/>
      <c r="G51" s="17"/>
      <c r="H51" s="17"/>
      <c r="I51" s="17"/>
      <c r="J51" s="17"/>
      <c r="K51" s="17"/>
      <c r="L51" s="17"/>
      <c r="M51" s="17"/>
      <c r="N51" s="17"/>
      <c r="O51" s="17"/>
      <c r="P51" s="40"/>
      <c r="Q51" s="18"/>
      <c r="R51" s="18"/>
      <c r="S51" s="18"/>
      <c r="T51" s="18"/>
      <c r="U51" s="13"/>
      <c r="V51" s="14"/>
      <c r="W51" s="14"/>
      <c r="X51" s="14"/>
      <c r="Y51" s="13"/>
      <c r="Z51" s="14"/>
      <c r="AA51" s="14"/>
      <c r="AB51" s="14"/>
      <c r="AC51" s="14"/>
      <c r="AD51" s="14"/>
      <c r="AE51" s="135"/>
    </row>
    <row r="52" spans="1:31" ht="73.5" customHeight="1">
      <c r="A52" s="11"/>
      <c r="B52" s="12"/>
      <c r="C52" s="12"/>
      <c r="D52" s="12"/>
      <c r="E52" s="12"/>
      <c r="F52" s="12"/>
      <c r="G52" s="17"/>
      <c r="H52" s="17"/>
      <c r="I52" s="17"/>
      <c r="J52" s="17"/>
      <c r="K52" s="17"/>
      <c r="L52" s="17"/>
      <c r="M52" s="17"/>
      <c r="N52" s="17"/>
      <c r="O52" s="17"/>
      <c r="P52" s="40"/>
      <c r="Q52" s="18"/>
      <c r="R52" s="18"/>
      <c r="S52" s="18"/>
      <c r="T52" s="18"/>
      <c r="U52" s="13"/>
      <c r="V52" s="14"/>
      <c r="W52" s="14"/>
      <c r="X52" s="14"/>
      <c r="Y52" s="13"/>
      <c r="Z52" s="14"/>
      <c r="AA52" s="14"/>
      <c r="AB52" s="14"/>
      <c r="AC52" s="14"/>
      <c r="AD52" s="14"/>
      <c r="AE52" s="135"/>
    </row>
    <row r="53" spans="1:31" ht="54.75" customHeight="1">
      <c r="A53" s="15"/>
      <c r="B53" s="12"/>
      <c r="C53" s="20"/>
      <c r="D53" s="20"/>
      <c r="E53" s="12"/>
      <c r="F53" s="12"/>
      <c r="G53" s="17"/>
      <c r="H53" s="17"/>
      <c r="I53" s="17"/>
      <c r="J53" s="17"/>
      <c r="K53" s="17"/>
      <c r="L53" s="17"/>
      <c r="M53" s="17"/>
      <c r="N53" s="17"/>
      <c r="O53" s="17"/>
      <c r="P53" s="40"/>
      <c r="Q53" s="18"/>
      <c r="R53" s="18"/>
      <c r="S53" s="18"/>
      <c r="T53" s="18"/>
      <c r="U53" s="13"/>
      <c r="V53" s="14"/>
      <c r="W53" s="14"/>
      <c r="X53" s="14"/>
      <c r="Y53" s="13"/>
      <c r="Z53" s="14"/>
      <c r="AA53" s="14"/>
      <c r="AB53" s="14"/>
      <c r="AC53" s="14"/>
      <c r="AD53" s="14"/>
      <c r="AE53" s="135"/>
    </row>
    <row r="54" spans="1:31" ht="60" customHeight="1">
      <c r="A54" s="11"/>
      <c r="B54" s="12"/>
      <c r="C54" s="12"/>
      <c r="D54" s="12"/>
      <c r="E54" s="12"/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40"/>
      <c r="Q54" s="18"/>
      <c r="R54" s="18"/>
      <c r="S54" s="18"/>
      <c r="T54" s="18"/>
      <c r="U54" s="13"/>
      <c r="V54" s="14"/>
      <c r="W54" s="14"/>
      <c r="X54" s="14"/>
      <c r="Y54" s="13"/>
      <c r="Z54" s="14"/>
      <c r="AA54" s="14"/>
      <c r="AB54" s="14"/>
      <c r="AC54" s="14"/>
      <c r="AD54" s="14"/>
      <c r="AE54" s="135"/>
    </row>
    <row r="55" spans="1:31" ht="57.75" customHeight="1">
      <c r="A55" s="15"/>
      <c r="B55" s="12"/>
      <c r="C55" s="12"/>
      <c r="D55" s="12"/>
      <c r="E55" s="12"/>
      <c r="F55" s="12"/>
      <c r="G55" s="17"/>
      <c r="H55" s="17"/>
      <c r="I55" s="17"/>
      <c r="J55" s="17"/>
      <c r="K55" s="17"/>
      <c r="L55" s="17"/>
      <c r="M55" s="17"/>
      <c r="N55" s="17"/>
      <c r="O55" s="17"/>
      <c r="P55" s="40"/>
      <c r="Q55" s="18"/>
      <c r="R55" s="18"/>
      <c r="S55" s="18"/>
      <c r="T55" s="18"/>
      <c r="U55" s="13"/>
      <c r="V55" s="14"/>
      <c r="W55" s="14"/>
      <c r="X55" s="14"/>
      <c r="Y55" s="13"/>
      <c r="Z55" s="14"/>
      <c r="AA55" s="14"/>
      <c r="AB55" s="14"/>
      <c r="AC55" s="14"/>
      <c r="AD55" s="14"/>
      <c r="AE55" s="135"/>
    </row>
    <row r="56" spans="1:31" ht="54.75" customHeight="1">
      <c r="A56" s="11"/>
      <c r="B56" s="12"/>
      <c r="C56" s="12"/>
      <c r="D56" s="12"/>
      <c r="E56" s="12"/>
      <c r="F56" s="12"/>
      <c r="G56" s="17"/>
      <c r="H56" s="17"/>
      <c r="I56" s="17"/>
      <c r="J56" s="17"/>
      <c r="K56" s="17"/>
      <c r="L56" s="17"/>
      <c r="M56" s="17"/>
      <c r="N56" s="17"/>
      <c r="O56" s="17"/>
      <c r="P56" s="40"/>
      <c r="Q56" s="18"/>
      <c r="R56" s="18"/>
      <c r="S56" s="18"/>
      <c r="T56" s="18"/>
      <c r="U56" s="13"/>
      <c r="V56" s="14"/>
      <c r="W56" s="14"/>
      <c r="X56" s="14"/>
      <c r="Y56" s="13"/>
      <c r="Z56" s="14"/>
      <c r="AA56" s="14"/>
      <c r="AB56" s="14"/>
      <c r="AC56" s="14"/>
      <c r="AD56" s="14"/>
      <c r="AE56" s="135"/>
    </row>
    <row r="57" spans="1:31" ht="54.75" customHeight="1">
      <c r="A57" s="15"/>
      <c r="B57" s="12"/>
      <c r="C57" s="12"/>
      <c r="D57" s="12"/>
      <c r="E57" s="12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40"/>
      <c r="Q57" s="18"/>
      <c r="R57" s="18"/>
      <c r="S57" s="18"/>
      <c r="T57" s="18"/>
      <c r="U57" s="13"/>
      <c r="V57" s="14"/>
      <c r="W57" s="14"/>
      <c r="X57" s="14"/>
      <c r="Y57" s="13"/>
      <c r="Z57" s="14"/>
      <c r="AA57" s="14"/>
      <c r="AB57" s="14"/>
      <c r="AC57" s="14"/>
      <c r="AD57" s="14"/>
      <c r="AE57" s="135"/>
    </row>
    <row r="58" spans="1:31" ht="54.75" customHeight="1">
      <c r="A58" s="11"/>
      <c r="B58" s="12"/>
      <c r="C58" s="12"/>
      <c r="D58" s="12"/>
      <c r="E58" s="12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40"/>
      <c r="Q58" s="18"/>
      <c r="R58" s="18"/>
      <c r="S58" s="18"/>
      <c r="T58" s="18"/>
      <c r="U58" s="13"/>
      <c r="V58" s="14"/>
      <c r="W58" s="14"/>
      <c r="X58" s="14"/>
      <c r="Y58" s="13"/>
      <c r="Z58" s="14"/>
      <c r="AA58" s="14"/>
      <c r="AB58" s="14"/>
      <c r="AC58" s="14"/>
      <c r="AD58" s="14"/>
      <c r="AE58" s="135"/>
    </row>
    <row r="59" spans="1:31" ht="54.75" customHeight="1">
      <c r="A59" s="15"/>
      <c r="B59" s="12"/>
      <c r="C59" s="12"/>
      <c r="D59" s="12"/>
      <c r="E59" s="12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40"/>
      <c r="Q59" s="18"/>
      <c r="R59" s="18"/>
      <c r="S59" s="18"/>
      <c r="T59" s="18"/>
      <c r="U59" s="13"/>
      <c r="V59" s="14"/>
      <c r="W59" s="14"/>
      <c r="X59" s="14"/>
      <c r="Y59" s="13"/>
      <c r="Z59" s="14"/>
      <c r="AA59" s="14"/>
      <c r="AB59" s="14"/>
      <c r="AC59" s="14"/>
      <c r="AD59" s="14"/>
      <c r="AE59" s="135"/>
    </row>
    <row r="60" spans="1:31" ht="54.75" customHeight="1">
      <c r="A60" s="11"/>
      <c r="B60" s="12"/>
      <c r="C60" s="12"/>
      <c r="D60" s="12"/>
      <c r="E60" s="12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40"/>
      <c r="Q60" s="18"/>
      <c r="R60" s="18"/>
      <c r="S60" s="18"/>
      <c r="T60" s="18"/>
      <c r="U60" s="13"/>
      <c r="V60" s="14"/>
      <c r="W60" s="14"/>
      <c r="X60" s="14"/>
      <c r="Y60" s="13"/>
      <c r="Z60" s="14"/>
      <c r="AA60" s="14"/>
      <c r="AB60" s="14"/>
      <c r="AC60" s="14"/>
      <c r="AD60" s="14"/>
      <c r="AE60" s="135"/>
    </row>
    <row r="61" spans="1:31" ht="54.75" customHeight="1">
      <c r="A61" s="11"/>
      <c r="B61" s="12"/>
      <c r="C61" s="12"/>
      <c r="D61" s="12"/>
      <c r="E61" s="12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40"/>
      <c r="Q61" s="18"/>
      <c r="R61" s="18"/>
      <c r="S61" s="18"/>
      <c r="T61" s="18"/>
      <c r="U61" s="13"/>
      <c r="V61" s="14"/>
      <c r="W61" s="14"/>
      <c r="X61" s="14"/>
      <c r="Y61" s="13"/>
      <c r="Z61" s="14"/>
      <c r="AA61" s="14"/>
      <c r="AB61" s="14"/>
      <c r="AC61" s="14"/>
      <c r="AD61" s="14"/>
      <c r="AE61" s="135"/>
    </row>
    <row r="62" spans="1:31" ht="57.75" customHeight="1">
      <c r="A62" s="11"/>
      <c r="B62" s="12"/>
      <c r="C62" s="12"/>
      <c r="D62" s="12"/>
      <c r="E62" s="12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40"/>
      <c r="Q62" s="18"/>
      <c r="R62" s="18"/>
      <c r="S62" s="18"/>
      <c r="T62" s="18"/>
      <c r="U62" s="13"/>
      <c r="V62" s="14"/>
      <c r="W62" s="14"/>
      <c r="X62" s="14"/>
      <c r="Y62" s="13"/>
      <c r="Z62" s="14"/>
      <c r="AA62" s="14"/>
      <c r="AB62" s="14"/>
      <c r="AC62" s="14"/>
      <c r="AD62" s="14"/>
      <c r="AE62" s="135"/>
    </row>
    <row r="63" spans="1:31" ht="66.75" customHeight="1">
      <c r="A63" s="15"/>
      <c r="B63" s="12"/>
      <c r="C63" s="12"/>
      <c r="D63" s="12"/>
      <c r="E63" s="12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40"/>
      <c r="Q63" s="18"/>
      <c r="R63" s="18"/>
      <c r="S63" s="18"/>
      <c r="T63" s="18"/>
      <c r="U63" s="13"/>
      <c r="V63" s="14"/>
      <c r="W63" s="14"/>
      <c r="X63" s="14"/>
      <c r="Y63" s="13"/>
      <c r="Z63" s="14"/>
      <c r="AA63" s="14"/>
      <c r="AB63" s="14"/>
      <c r="AC63" s="14"/>
      <c r="AD63" s="14"/>
      <c r="AE63" s="135"/>
    </row>
    <row r="64" spans="1:31" ht="68.25" customHeight="1">
      <c r="A64" s="11"/>
      <c r="B64" s="12"/>
      <c r="C64" s="12"/>
      <c r="D64" s="12"/>
      <c r="E64" s="12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40"/>
      <c r="Q64" s="18"/>
      <c r="R64" s="18"/>
      <c r="S64" s="18"/>
      <c r="T64" s="18"/>
      <c r="U64" s="13"/>
      <c r="V64" s="14"/>
      <c r="W64" s="14"/>
      <c r="X64" s="14"/>
      <c r="Y64" s="13"/>
      <c r="Z64" s="14"/>
      <c r="AA64" s="14"/>
      <c r="AB64" s="14"/>
      <c r="AC64" s="14"/>
      <c r="AD64" s="14"/>
      <c r="AE64" s="135"/>
    </row>
    <row r="65" spans="1:31" ht="54.75" customHeight="1">
      <c r="A65" s="15"/>
      <c r="B65" s="12"/>
      <c r="C65" s="12"/>
      <c r="D65" s="12"/>
      <c r="E65" s="12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40"/>
      <c r="Q65" s="18"/>
      <c r="R65" s="18"/>
      <c r="S65" s="18"/>
      <c r="T65" s="18"/>
      <c r="U65" s="13"/>
      <c r="V65" s="14"/>
      <c r="W65" s="14"/>
      <c r="X65" s="14"/>
      <c r="Y65" s="13"/>
      <c r="Z65" s="14"/>
      <c r="AA65" s="14"/>
      <c r="AB65" s="14"/>
      <c r="AC65" s="14"/>
      <c r="AD65" s="14"/>
      <c r="AE65" s="135"/>
    </row>
    <row r="66" spans="1:31" ht="54.75" customHeight="1">
      <c r="A66" s="11"/>
      <c r="B66" s="12"/>
      <c r="C66" s="12"/>
      <c r="D66" s="12"/>
      <c r="E66" s="12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40"/>
      <c r="Q66" s="18"/>
      <c r="R66" s="18"/>
      <c r="S66" s="18"/>
      <c r="T66" s="18"/>
      <c r="U66" s="13"/>
      <c r="V66" s="14"/>
      <c r="W66" s="14"/>
      <c r="X66" s="14"/>
      <c r="Y66" s="13"/>
      <c r="Z66" s="14"/>
      <c r="AA66" s="14"/>
      <c r="AB66" s="14"/>
      <c r="AC66" s="14"/>
      <c r="AD66" s="14"/>
      <c r="AE66" s="135"/>
    </row>
    <row r="67" spans="1:31" ht="105" customHeight="1">
      <c r="A67" s="15"/>
      <c r="B67" s="12"/>
      <c r="C67" s="12"/>
      <c r="D67" s="12"/>
      <c r="E67" s="12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40"/>
      <c r="Q67" s="18"/>
      <c r="R67" s="18"/>
      <c r="S67" s="18"/>
      <c r="T67" s="18"/>
      <c r="U67" s="13"/>
      <c r="V67" s="14"/>
      <c r="W67" s="14"/>
      <c r="X67" s="14"/>
      <c r="Y67" s="13"/>
      <c r="Z67" s="14"/>
      <c r="AA67" s="14"/>
      <c r="AB67" s="14"/>
      <c r="AC67" s="14"/>
      <c r="AD67" s="14"/>
      <c r="AE67" s="135"/>
    </row>
    <row r="68" spans="1:31" ht="72" customHeight="1">
      <c r="A68" s="11"/>
      <c r="B68" s="12"/>
      <c r="C68" s="12"/>
      <c r="D68" s="12"/>
      <c r="E68" s="12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40"/>
      <c r="Q68" s="18"/>
      <c r="R68" s="18"/>
      <c r="S68" s="18"/>
      <c r="T68" s="18"/>
      <c r="U68" s="13"/>
      <c r="V68" s="14"/>
      <c r="W68" s="14"/>
      <c r="X68" s="14"/>
      <c r="Y68" s="13"/>
      <c r="Z68" s="14"/>
      <c r="AA68" s="14"/>
      <c r="AB68" s="14"/>
      <c r="AC68" s="14"/>
      <c r="AD68" s="14"/>
      <c r="AE68" s="135"/>
    </row>
    <row r="69" spans="1:31" ht="54.75" customHeight="1">
      <c r="A69" s="15"/>
      <c r="B69" s="12"/>
      <c r="C69" s="12"/>
      <c r="D69" s="12"/>
      <c r="E69" s="12"/>
      <c r="F69" s="12"/>
      <c r="G69" s="19"/>
      <c r="H69" s="19"/>
      <c r="I69" s="19"/>
      <c r="J69" s="19"/>
      <c r="K69" s="19"/>
      <c r="L69" s="19"/>
      <c r="M69" s="19"/>
      <c r="N69" s="17"/>
      <c r="O69" s="17"/>
      <c r="P69" s="40"/>
      <c r="Q69" s="18"/>
      <c r="R69" s="18"/>
      <c r="S69" s="18"/>
      <c r="T69" s="18"/>
      <c r="U69" s="13"/>
      <c r="V69" s="14"/>
      <c r="W69" s="14"/>
      <c r="X69" s="14"/>
      <c r="Y69" s="13"/>
      <c r="Z69" s="14"/>
      <c r="AA69" s="14"/>
      <c r="AB69" s="14"/>
      <c r="AC69" s="14"/>
      <c r="AD69" s="14"/>
      <c r="AE69" s="135"/>
    </row>
    <row r="70" spans="1:31" ht="54.75" customHeight="1">
      <c r="A70" s="11"/>
      <c r="B70" s="12"/>
      <c r="C70" s="12"/>
      <c r="D70" s="12"/>
      <c r="E70" s="12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40"/>
      <c r="Q70" s="18"/>
      <c r="R70" s="18"/>
      <c r="S70" s="18"/>
      <c r="T70" s="18"/>
      <c r="U70" s="13"/>
      <c r="V70" s="14"/>
      <c r="W70" s="14"/>
      <c r="X70" s="14"/>
      <c r="Y70" s="13"/>
      <c r="Z70" s="14"/>
      <c r="AA70" s="14"/>
      <c r="AB70" s="14"/>
      <c r="AC70" s="14"/>
      <c r="AD70" s="14"/>
      <c r="AE70" s="135"/>
    </row>
    <row r="71" spans="1:31" ht="54.75" customHeight="1">
      <c r="A71" s="15"/>
      <c r="B71" s="12"/>
      <c r="C71" s="12"/>
      <c r="D71" s="12"/>
      <c r="E71" s="12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40"/>
      <c r="Q71" s="18"/>
      <c r="R71" s="18"/>
      <c r="S71" s="18"/>
      <c r="T71" s="18"/>
      <c r="U71" s="13"/>
      <c r="V71" s="14"/>
      <c r="W71" s="14"/>
      <c r="X71" s="14"/>
      <c r="Y71" s="13"/>
      <c r="Z71" s="14"/>
      <c r="AA71" s="14"/>
      <c r="AB71" s="14"/>
      <c r="AC71" s="14"/>
      <c r="AD71" s="14"/>
      <c r="AE71" s="135"/>
    </row>
    <row r="72" spans="1:31" ht="54.75" customHeight="1">
      <c r="A72" s="11"/>
      <c r="B72" s="12"/>
      <c r="C72" s="12"/>
      <c r="D72" s="12"/>
      <c r="E72" s="12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40"/>
      <c r="Q72" s="18"/>
      <c r="R72" s="18"/>
      <c r="S72" s="18"/>
      <c r="T72" s="18"/>
      <c r="U72" s="13"/>
      <c r="V72" s="14"/>
      <c r="W72" s="14"/>
      <c r="X72" s="14"/>
      <c r="Y72" s="13"/>
      <c r="Z72" s="14"/>
      <c r="AA72" s="14"/>
      <c r="AB72" s="14"/>
      <c r="AC72" s="14"/>
      <c r="AD72" s="14"/>
      <c r="AE72" s="135"/>
    </row>
    <row r="73" spans="1:31" ht="54.75" customHeight="1">
      <c r="A73" s="15"/>
      <c r="B73" s="12"/>
      <c r="C73" s="12"/>
      <c r="D73" s="12"/>
      <c r="E73" s="12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40"/>
      <c r="Q73" s="18"/>
      <c r="R73" s="18"/>
      <c r="S73" s="18"/>
      <c r="T73" s="18"/>
      <c r="U73" s="13"/>
      <c r="V73" s="14"/>
      <c r="W73" s="14"/>
      <c r="X73" s="14"/>
      <c r="Y73" s="13"/>
      <c r="Z73" s="14"/>
      <c r="AA73" s="14"/>
      <c r="AB73" s="14"/>
      <c r="AC73" s="14"/>
      <c r="AD73" s="14"/>
      <c r="AE73" s="135"/>
    </row>
    <row r="74" spans="1:31" ht="54.75" customHeight="1">
      <c r="A74" s="11"/>
      <c r="B74" s="12"/>
      <c r="C74" s="12"/>
      <c r="D74" s="12"/>
      <c r="E74" s="12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40"/>
      <c r="Q74" s="18"/>
      <c r="R74" s="18"/>
      <c r="S74" s="18"/>
      <c r="T74" s="18"/>
      <c r="U74" s="13"/>
      <c r="V74" s="14"/>
      <c r="W74" s="14"/>
      <c r="X74" s="14"/>
      <c r="Y74" s="13"/>
      <c r="Z74" s="14"/>
      <c r="AA74" s="14"/>
      <c r="AB74" s="14"/>
      <c r="AC74" s="14"/>
      <c r="AD74" s="14"/>
      <c r="AE74" s="135"/>
    </row>
    <row r="75" spans="1:31" ht="54.75" customHeight="1">
      <c r="A75" s="15"/>
      <c r="B75" s="12"/>
      <c r="C75" s="12"/>
      <c r="D75" s="12"/>
      <c r="E75" s="12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40"/>
      <c r="Q75" s="18"/>
      <c r="R75" s="18"/>
      <c r="S75" s="18"/>
      <c r="T75" s="18"/>
      <c r="U75" s="13"/>
      <c r="V75" s="14"/>
      <c r="W75" s="14"/>
      <c r="X75" s="14"/>
      <c r="Y75" s="13"/>
      <c r="Z75" s="14"/>
      <c r="AA75" s="14"/>
      <c r="AB75" s="14"/>
      <c r="AC75" s="14"/>
      <c r="AD75" s="14"/>
      <c r="AE75" s="135"/>
    </row>
    <row r="76" spans="1:31" ht="54.75" customHeight="1">
      <c r="A76" s="11"/>
      <c r="B76" s="12"/>
      <c r="C76" s="12"/>
      <c r="D76" s="12"/>
      <c r="E76" s="12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40"/>
      <c r="Q76" s="18"/>
      <c r="R76" s="18"/>
      <c r="S76" s="18"/>
      <c r="T76" s="18"/>
      <c r="U76" s="13"/>
      <c r="V76" s="14"/>
      <c r="W76" s="14"/>
      <c r="X76" s="14"/>
      <c r="Y76" s="13"/>
      <c r="Z76" s="14"/>
      <c r="AA76" s="14"/>
      <c r="AB76" s="14"/>
      <c r="AC76" s="14"/>
      <c r="AD76" s="14"/>
      <c r="AE76" s="135"/>
    </row>
    <row r="77" spans="1:31" ht="54.75" customHeight="1">
      <c r="A77" s="15"/>
      <c r="B77" s="12"/>
      <c r="C77" s="12"/>
      <c r="D77" s="12"/>
      <c r="E77" s="12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40"/>
      <c r="Q77" s="18"/>
      <c r="R77" s="18"/>
      <c r="S77" s="18"/>
      <c r="T77" s="18"/>
      <c r="U77" s="13"/>
      <c r="V77" s="14"/>
      <c r="W77" s="14"/>
      <c r="X77" s="14"/>
      <c r="Y77" s="13"/>
      <c r="Z77" s="14"/>
      <c r="AA77" s="14"/>
      <c r="AB77" s="14"/>
      <c r="AC77" s="14"/>
      <c r="AD77" s="14"/>
      <c r="AE77" s="135"/>
    </row>
    <row r="78" spans="1:31" ht="54.75" customHeight="1">
      <c r="A78" s="11"/>
      <c r="B78" s="12"/>
      <c r="C78" s="12"/>
      <c r="D78" s="12"/>
      <c r="E78" s="12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40"/>
      <c r="Q78" s="18"/>
      <c r="R78" s="18"/>
      <c r="S78" s="18"/>
      <c r="T78" s="18"/>
      <c r="U78" s="13"/>
      <c r="V78" s="14"/>
      <c r="W78" s="14"/>
      <c r="X78" s="14"/>
      <c r="Y78" s="13"/>
      <c r="Z78" s="14"/>
      <c r="AA78" s="14"/>
      <c r="AB78" s="14"/>
      <c r="AC78" s="14"/>
      <c r="AD78" s="14"/>
      <c r="AE78" s="135"/>
    </row>
    <row r="79" spans="1:31" ht="54.75" customHeight="1">
      <c r="A79" s="15"/>
      <c r="B79" s="12"/>
      <c r="C79" s="12"/>
      <c r="D79" s="12"/>
      <c r="E79" s="12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40"/>
      <c r="Q79" s="18"/>
      <c r="R79" s="18"/>
      <c r="S79" s="18"/>
      <c r="T79" s="18"/>
      <c r="U79" s="13"/>
      <c r="V79" s="14"/>
      <c r="W79" s="14"/>
      <c r="X79" s="14"/>
      <c r="Y79" s="13"/>
      <c r="Z79" s="14"/>
      <c r="AA79" s="14"/>
      <c r="AB79" s="14"/>
      <c r="AC79" s="14"/>
      <c r="AD79" s="14"/>
      <c r="AE79" s="135"/>
    </row>
    <row r="80" spans="1:31" ht="54.75" customHeight="1">
      <c r="A80" s="11"/>
      <c r="B80" s="12"/>
      <c r="C80" s="12"/>
      <c r="D80" s="12"/>
      <c r="E80" s="12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40"/>
      <c r="Q80" s="18"/>
      <c r="R80" s="18"/>
      <c r="S80" s="18"/>
      <c r="T80" s="18"/>
      <c r="U80" s="13"/>
      <c r="V80" s="14"/>
      <c r="W80" s="14"/>
      <c r="X80" s="14"/>
      <c r="Y80" s="13"/>
      <c r="Z80" s="14"/>
      <c r="AA80" s="14"/>
      <c r="AB80" s="14"/>
      <c r="AC80" s="14"/>
      <c r="AD80" s="14"/>
      <c r="AE80" s="135"/>
    </row>
    <row r="81" spans="1:31" ht="54.75" customHeight="1">
      <c r="A81" s="15"/>
      <c r="B81" s="12"/>
      <c r="C81" s="12"/>
      <c r="D81" s="12"/>
      <c r="E81" s="12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40"/>
      <c r="Q81" s="18"/>
      <c r="R81" s="18"/>
      <c r="S81" s="18"/>
      <c r="T81" s="18"/>
      <c r="U81" s="13"/>
      <c r="V81" s="14"/>
      <c r="W81" s="14"/>
      <c r="X81" s="14"/>
      <c r="Y81" s="13"/>
      <c r="Z81" s="14"/>
      <c r="AA81" s="14"/>
      <c r="AB81" s="14"/>
      <c r="AC81" s="14"/>
      <c r="AD81" s="14"/>
      <c r="AE81" s="135"/>
    </row>
    <row r="82" spans="1:31" ht="54.75" customHeight="1">
      <c r="A82" s="11"/>
      <c r="B82" s="12"/>
      <c r="C82" s="12"/>
      <c r="D82" s="12"/>
      <c r="E82" s="12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40"/>
      <c r="Q82" s="18"/>
      <c r="R82" s="18"/>
      <c r="S82" s="18"/>
      <c r="T82" s="18"/>
      <c r="U82" s="13"/>
      <c r="V82" s="14"/>
      <c r="W82" s="14"/>
      <c r="X82" s="14"/>
      <c r="Y82" s="13"/>
      <c r="Z82" s="14"/>
      <c r="AA82" s="14"/>
      <c r="AB82" s="14"/>
      <c r="AC82" s="14"/>
      <c r="AD82" s="14"/>
      <c r="AE82" s="135"/>
    </row>
    <row r="83" spans="1:31" ht="54.75" customHeight="1">
      <c r="A83" s="15"/>
      <c r="B83" s="12"/>
      <c r="C83" s="12"/>
      <c r="D83" s="12"/>
      <c r="E83" s="12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40"/>
      <c r="Q83" s="18"/>
      <c r="R83" s="18"/>
      <c r="S83" s="18"/>
      <c r="T83" s="18"/>
      <c r="U83" s="13"/>
      <c r="V83" s="14"/>
      <c r="W83" s="14"/>
      <c r="X83" s="14"/>
      <c r="Y83" s="13"/>
      <c r="Z83" s="14"/>
      <c r="AA83" s="14"/>
      <c r="AB83" s="14"/>
      <c r="AC83" s="14"/>
      <c r="AD83" s="14"/>
      <c r="AE83" s="135"/>
    </row>
    <row r="84" spans="1:31" ht="54.75" customHeight="1">
      <c r="A84" s="11"/>
      <c r="B84" s="12"/>
      <c r="C84" s="12"/>
      <c r="D84" s="12"/>
      <c r="E84" s="12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40"/>
      <c r="Q84" s="18"/>
      <c r="R84" s="18"/>
      <c r="S84" s="18"/>
      <c r="T84" s="18"/>
      <c r="U84" s="13"/>
      <c r="V84" s="14"/>
      <c r="W84" s="14"/>
      <c r="X84" s="14"/>
      <c r="Y84" s="13"/>
      <c r="Z84" s="14"/>
      <c r="AA84" s="14"/>
      <c r="AB84" s="14"/>
      <c r="AC84" s="14"/>
      <c r="AD84" s="14"/>
      <c r="AE84" s="135"/>
    </row>
    <row r="85" spans="1:31" ht="54.75" customHeight="1">
      <c r="A85" s="15"/>
      <c r="B85" s="12"/>
      <c r="C85" s="12"/>
      <c r="D85" s="12"/>
      <c r="E85" s="12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40"/>
      <c r="Q85" s="18"/>
      <c r="R85" s="18"/>
      <c r="S85" s="18"/>
      <c r="T85" s="18"/>
      <c r="U85" s="13"/>
      <c r="V85" s="14"/>
      <c r="W85" s="14"/>
      <c r="X85" s="14"/>
      <c r="Y85" s="13"/>
      <c r="Z85" s="14"/>
      <c r="AA85" s="14"/>
      <c r="AB85" s="14"/>
      <c r="AC85" s="14"/>
      <c r="AD85" s="14"/>
      <c r="AE85" s="135"/>
    </row>
    <row r="86" spans="1:31" ht="84" customHeight="1">
      <c r="A86" s="11"/>
      <c r="B86" s="12"/>
      <c r="C86" s="12"/>
      <c r="D86" s="12"/>
      <c r="E86" s="12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40"/>
      <c r="Q86" s="18"/>
      <c r="R86" s="18"/>
      <c r="S86" s="18"/>
      <c r="T86" s="18"/>
      <c r="U86" s="13"/>
      <c r="V86" s="14"/>
      <c r="W86" s="14"/>
      <c r="X86" s="14"/>
      <c r="Y86" s="13"/>
      <c r="Z86" s="14"/>
      <c r="AA86" s="14"/>
      <c r="AB86" s="14"/>
      <c r="AC86" s="14"/>
      <c r="AD86" s="14"/>
      <c r="AE86" s="135"/>
    </row>
    <row r="87" spans="1:31" ht="82.5" customHeight="1">
      <c r="A87" s="1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40"/>
      <c r="Q87" s="18"/>
      <c r="R87" s="18"/>
      <c r="S87" s="18"/>
      <c r="T87" s="18"/>
      <c r="U87" s="21"/>
      <c r="V87" s="22"/>
      <c r="W87" s="22"/>
      <c r="X87" s="22"/>
      <c r="Y87" s="21"/>
      <c r="Z87" s="22"/>
      <c r="AA87" s="22"/>
      <c r="AB87" s="22"/>
      <c r="AC87" s="22"/>
      <c r="AD87" s="22"/>
      <c r="AE87" s="135"/>
    </row>
    <row r="88" spans="1:31" ht="54.75" customHeight="1">
      <c r="A88" s="11"/>
      <c r="B88" s="17"/>
      <c r="C88" s="17"/>
      <c r="D88" s="17"/>
      <c r="E88" s="16"/>
      <c r="F88" s="17"/>
      <c r="G88" s="23"/>
      <c r="H88" s="23"/>
      <c r="I88" s="23"/>
      <c r="J88" s="23"/>
      <c r="K88" s="23"/>
      <c r="L88" s="23"/>
      <c r="M88" s="23"/>
      <c r="N88" s="23"/>
      <c r="O88" s="23"/>
      <c r="P88" s="41"/>
      <c r="Q88" s="23"/>
      <c r="R88" s="23"/>
      <c r="S88" s="23"/>
      <c r="T88" s="23"/>
      <c r="U88" s="76"/>
      <c r="V88" s="26"/>
      <c r="W88" s="26"/>
      <c r="X88" s="26"/>
      <c r="Y88" s="24"/>
      <c r="Z88" s="25"/>
      <c r="AA88" s="25"/>
      <c r="AB88" s="26"/>
      <c r="AC88" s="26"/>
      <c r="AD88" s="26"/>
      <c r="AE88" s="135"/>
    </row>
    <row r="89" spans="1:31" s="28" customFormat="1" ht="63" customHeight="1">
      <c r="A89" s="27"/>
      <c r="B89" s="17"/>
      <c r="C89" s="17"/>
      <c r="D89" s="17"/>
      <c r="E89" s="17"/>
      <c r="F89" s="17"/>
      <c r="G89" s="23"/>
      <c r="H89" s="23"/>
      <c r="I89" s="23"/>
      <c r="J89" s="23"/>
      <c r="K89" s="23"/>
      <c r="L89" s="23"/>
      <c r="M89" s="23"/>
      <c r="N89" s="23"/>
      <c r="O89" s="23"/>
      <c r="P89" s="41"/>
      <c r="Q89" s="23"/>
      <c r="R89" s="23"/>
      <c r="S89" s="23"/>
      <c r="T89" s="23"/>
      <c r="U89" s="76"/>
      <c r="V89" s="77"/>
      <c r="W89" s="26"/>
      <c r="X89" s="26"/>
      <c r="Y89" s="24"/>
      <c r="Z89" s="23"/>
      <c r="AA89" s="25"/>
      <c r="AB89" s="26"/>
      <c r="AC89" s="26"/>
      <c r="AD89" s="26"/>
      <c r="AE89" s="136"/>
    </row>
    <row r="90" spans="1:31" s="28" customFormat="1" ht="42.75" customHeight="1">
      <c r="A90" s="27"/>
      <c r="B90" s="17"/>
      <c r="C90" s="17"/>
      <c r="D90" s="17"/>
      <c r="E90" s="17"/>
      <c r="F90" s="17"/>
      <c r="G90" s="23"/>
      <c r="H90" s="23"/>
      <c r="I90" s="23"/>
      <c r="J90" s="23"/>
      <c r="K90" s="23"/>
      <c r="L90" s="23"/>
      <c r="M90" s="23"/>
      <c r="N90" s="23"/>
      <c r="O90" s="23"/>
      <c r="P90" s="41"/>
      <c r="Q90" s="23"/>
      <c r="R90" s="23"/>
      <c r="S90" s="23"/>
      <c r="T90" s="23"/>
      <c r="U90" s="76"/>
      <c r="V90" s="77"/>
      <c r="W90" s="26"/>
      <c r="X90" s="77"/>
      <c r="Y90" s="24"/>
      <c r="Z90" s="23"/>
      <c r="AA90" s="25"/>
      <c r="AB90" s="23"/>
      <c r="AC90" s="23"/>
      <c r="AD90" s="23"/>
      <c r="AE90" s="136"/>
    </row>
    <row r="91" spans="1:31" s="28" customFormat="1" ht="42" customHeight="1">
      <c r="A91" s="29"/>
      <c r="B91" s="17"/>
      <c r="C91" s="17"/>
      <c r="D91" s="17"/>
      <c r="E91" s="17"/>
      <c r="F91" s="17"/>
      <c r="G91" s="23"/>
      <c r="H91" s="23"/>
      <c r="I91" s="23"/>
      <c r="J91" s="23"/>
      <c r="K91" s="23"/>
      <c r="L91" s="23"/>
      <c r="M91" s="23"/>
      <c r="N91" s="23"/>
      <c r="O91" s="23"/>
      <c r="P91" s="41"/>
      <c r="Q91" s="23"/>
      <c r="R91" s="23"/>
      <c r="S91" s="23"/>
      <c r="T91" s="23"/>
      <c r="U91" s="76"/>
      <c r="V91" s="77"/>
      <c r="W91" s="77"/>
      <c r="X91" s="77"/>
      <c r="Y91" s="24"/>
      <c r="Z91" s="23"/>
      <c r="AA91" s="23"/>
      <c r="AB91" s="23"/>
      <c r="AC91" s="23"/>
      <c r="AD91" s="23"/>
      <c r="AE91" s="136"/>
    </row>
    <row r="92" spans="1:31" s="28" customFormat="1" ht="97.5" customHeight="1">
      <c r="A92" s="27"/>
      <c r="B92" s="17"/>
      <c r="C92" s="17"/>
      <c r="D92" s="17"/>
      <c r="E92" s="17"/>
      <c r="F92" s="17"/>
      <c r="G92" s="23"/>
      <c r="H92" s="23"/>
      <c r="I92" s="23"/>
      <c r="J92" s="23"/>
      <c r="K92" s="23"/>
      <c r="L92" s="23"/>
      <c r="M92" s="23"/>
      <c r="N92" s="23"/>
      <c r="O92" s="23"/>
      <c r="P92" s="41"/>
      <c r="Q92" s="23"/>
      <c r="R92" s="23"/>
      <c r="S92" s="23"/>
      <c r="T92" s="23"/>
      <c r="U92" s="76"/>
      <c r="V92" s="77"/>
      <c r="W92" s="77"/>
      <c r="X92" s="77"/>
      <c r="Y92" s="24"/>
      <c r="Z92" s="23"/>
      <c r="AA92" s="23"/>
      <c r="AB92" s="23"/>
      <c r="AC92" s="23"/>
      <c r="AD92" s="23"/>
      <c r="AE92" s="136"/>
    </row>
    <row r="93" spans="1:31" s="28" customFormat="1" ht="49.5" customHeight="1">
      <c r="A93" s="27"/>
      <c r="B93" s="17"/>
      <c r="C93" s="17"/>
      <c r="D93" s="17"/>
      <c r="E93" s="17"/>
      <c r="F93" s="17"/>
      <c r="G93" s="23"/>
      <c r="H93" s="23"/>
      <c r="I93" s="23"/>
      <c r="J93" s="23"/>
      <c r="K93" s="23"/>
      <c r="L93" s="23"/>
      <c r="M93" s="23"/>
      <c r="N93" s="23"/>
      <c r="O93" s="23"/>
      <c r="P93" s="41"/>
      <c r="Q93" s="23"/>
      <c r="R93" s="23"/>
      <c r="S93" s="23"/>
      <c r="T93" s="23"/>
      <c r="U93" s="76"/>
      <c r="V93" s="77"/>
      <c r="W93" s="77"/>
      <c r="X93" s="77"/>
      <c r="Y93" s="24"/>
      <c r="Z93" s="23"/>
      <c r="AA93" s="23"/>
      <c r="AB93" s="23"/>
      <c r="AC93" s="23"/>
      <c r="AD93" s="23"/>
      <c r="AE93" s="136"/>
    </row>
    <row r="94" spans="1:31" s="28" customFormat="1" ht="39.75" customHeight="1">
      <c r="A94" s="29"/>
      <c r="B94" s="17"/>
      <c r="C94" s="17"/>
      <c r="D94" s="17"/>
      <c r="E94" s="17"/>
      <c r="F94" s="17"/>
      <c r="G94" s="23"/>
      <c r="H94" s="23"/>
      <c r="I94" s="23"/>
      <c r="J94" s="23"/>
      <c r="K94" s="23"/>
      <c r="L94" s="23"/>
      <c r="M94" s="23"/>
      <c r="N94" s="23"/>
      <c r="O94" s="23"/>
      <c r="P94" s="41"/>
      <c r="Q94" s="23"/>
      <c r="R94" s="23"/>
      <c r="S94" s="23"/>
      <c r="T94" s="23"/>
      <c r="U94" s="76"/>
      <c r="V94" s="77"/>
      <c r="W94" s="77"/>
      <c r="X94" s="77"/>
      <c r="Y94" s="24"/>
      <c r="Z94" s="23"/>
      <c r="AA94" s="23"/>
      <c r="AB94" s="23"/>
      <c r="AC94" s="23"/>
      <c r="AD94" s="23"/>
      <c r="AE94" s="136"/>
    </row>
    <row r="95" spans="1:31" s="28" customFormat="1" ht="39.75" customHeight="1">
      <c r="A95" s="27"/>
      <c r="B95" s="17"/>
      <c r="C95" s="17"/>
      <c r="D95" s="17"/>
      <c r="E95" s="17"/>
      <c r="F95" s="17"/>
      <c r="G95" s="30"/>
      <c r="H95" s="30"/>
      <c r="I95" s="30"/>
      <c r="J95" s="30"/>
      <c r="K95" s="30"/>
      <c r="L95" s="30"/>
      <c r="M95" s="30"/>
      <c r="N95" s="30"/>
      <c r="O95" s="30"/>
      <c r="P95" s="42"/>
      <c r="Q95" s="30"/>
      <c r="R95" s="30"/>
      <c r="S95" s="30"/>
      <c r="T95" s="30"/>
      <c r="U95" s="76"/>
      <c r="V95" s="77"/>
      <c r="W95" s="77"/>
      <c r="X95" s="77"/>
      <c r="Y95" s="24"/>
      <c r="Z95" s="23"/>
      <c r="AA95" s="30"/>
      <c r="AB95" s="23"/>
      <c r="AC95" s="23"/>
      <c r="AD95" s="23"/>
      <c r="AE95" s="136"/>
    </row>
    <row r="96" spans="1:31" s="28" customFormat="1" ht="33.75" customHeight="1">
      <c r="A96" s="27"/>
      <c r="B96" s="17"/>
      <c r="C96" s="17"/>
      <c r="D96" s="17"/>
      <c r="E96" s="17"/>
      <c r="F96" s="17"/>
      <c r="G96" s="30"/>
      <c r="H96" s="30"/>
      <c r="I96" s="30"/>
      <c r="J96" s="30"/>
      <c r="K96" s="30"/>
      <c r="L96" s="30"/>
      <c r="M96" s="30"/>
      <c r="N96" s="30"/>
      <c r="O96" s="30"/>
      <c r="P96" s="42"/>
      <c r="Q96" s="30"/>
      <c r="R96" s="30"/>
      <c r="S96" s="30"/>
      <c r="T96" s="30"/>
      <c r="U96" s="77"/>
      <c r="V96" s="77"/>
      <c r="W96" s="77"/>
      <c r="X96" s="77"/>
      <c r="Y96" s="30"/>
      <c r="Z96" s="30"/>
      <c r="AA96" s="30"/>
      <c r="AB96" s="30"/>
      <c r="AC96" s="30"/>
      <c r="AD96" s="30"/>
      <c r="AE96" s="136"/>
    </row>
    <row r="97" spans="1:31" s="28" customFormat="1" ht="48" customHeight="1">
      <c r="A97" s="29"/>
      <c r="B97" s="31"/>
      <c r="C97" s="31"/>
      <c r="D97" s="31"/>
      <c r="E97" s="31"/>
      <c r="F97" s="31"/>
      <c r="P97" s="43"/>
      <c r="U97" s="78"/>
      <c r="V97" s="79"/>
      <c r="W97" s="79"/>
      <c r="X97" s="79"/>
      <c r="Y97" s="32"/>
      <c r="Z97" s="33"/>
      <c r="AB97" s="33"/>
      <c r="AC97" s="33"/>
      <c r="AD97" s="33"/>
      <c r="AE97" s="136"/>
    </row>
    <row r="98" spans="1:31" s="28" customFormat="1" ht="11.25">
      <c r="A98" s="27"/>
      <c r="B98" s="31"/>
      <c r="C98" s="34"/>
      <c r="D98" s="34"/>
      <c r="P98" s="43"/>
      <c r="U98" s="78"/>
      <c r="V98" s="79"/>
      <c r="W98" s="79"/>
      <c r="X98" s="79"/>
      <c r="Y98" s="32"/>
      <c r="Z98" s="33"/>
      <c r="AE98" s="136"/>
    </row>
    <row r="99" spans="2:31" s="28" customFormat="1" ht="11.25">
      <c r="B99" s="31"/>
      <c r="C99" s="34"/>
      <c r="D99" s="34"/>
      <c r="P99" s="43"/>
      <c r="U99" s="78"/>
      <c r="V99" s="79"/>
      <c r="W99" s="79"/>
      <c r="X99" s="79"/>
      <c r="Y99" s="32"/>
      <c r="Z99" s="33"/>
      <c r="AE99" s="136"/>
    </row>
    <row r="100" spans="2:31" s="28" customFormat="1" ht="11.25">
      <c r="B100" s="31"/>
      <c r="C100" s="34"/>
      <c r="D100" s="34"/>
      <c r="P100" s="43"/>
      <c r="U100" s="78"/>
      <c r="V100" s="79"/>
      <c r="W100" s="79"/>
      <c r="X100" s="79"/>
      <c r="Y100" s="32"/>
      <c r="Z100" s="33"/>
      <c r="AE100" s="136"/>
    </row>
    <row r="101" spans="2:31" s="28" customFormat="1" ht="11.25">
      <c r="B101" s="31"/>
      <c r="C101" s="34"/>
      <c r="D101" s="34"/>
      <c r="P101" s="43"/>
      <c r="U101" s="79"/>
      <c r="V101" s="79"/>
      <c r="W101" s="79"/>
      <c r="X101" s="79"/>
      <c r="Z101" s="33"/>
      <c r="AE101" s="136"/>
    </row>
    <row r="102" spans="2:31" s="28" customFormat="1" ht="11.25">
      <c r="B102" s="31"/>
      <c r="C102" s="34"/>
      <c r="D102" s="34"/>
      <c r="P102" s="43"/>
      <c r="U102" s="79"/>
      <c r="V102" s="79"/>
      <c r="W102" s="79"/>
      <c r="X102" s="79"/>
      <c r="Z102" s="33"/>
      <c r="AE102" s="136"/>
    </row>
    <row r="103" spans="2:31" s="28" customFormat="1" ht="11.25">
      <c r="B103" s="31"/>
      <c r="C103" s="34"/>
      <c r="D103" s="34"/>
      <c r="P103" s="43"/>
      <c r="U103" s="79"/>
      <c r="V103" s="79"/>
      <c r="W103" s="79"/>
      <c r="X103" s="79"/>
      <c r="Z103" s="33"/>
      <c r="AE103" s="136"/>
    </row>
    <row r="104" spans="2:31" s="28" customFormat="1" ht="11.25">
      <c r="B104" s="31"/>
      <c r="C104" s="34"/>
      <c r="D104" s="34"/>
      <c r="P104" s="43"/>
      <c r="U104" s="79"/>
      <c r="V104" s="79"/>
      <c r="W104" s="79"/>
      <c r="X104" s="79"/>
      <c r="Z104" s="33"/>
      <c r="AE104" s="136"/>
    </row>
    <row r="105" spans="2:31" s="28" customFormat="1" ht="11.25">
      <c r="B105" s="31"/>
      <c r="C105" s="34"/>
      <c r="D105" s="34"/>
      <c r="P105" s="43"/>
      <c r="U105" s="79"/>
      <c r="V105" s="79"/>
      <c r="W105" s="79"/>
      <c r="X105" s="79"/>
      <c r="Z105" s="33"/>
      <c r="AE105" s="136"/>
    </row>
    <row r="106" spans="2:31" s="28" customFormat="1" ht="11.25">
      <c r="B106" s="31"/>
      <c r="C106" s="34"/>
      <c r="D106" s="34"/>
      <c r="P106" s="43"/>
      <c r="U106" s="79"/>
      <c r="V106" s="79"/>
      <c r="W106" s="79"/>
      <c r="X106" s="79"/>
      <c r="AE106" s="136"/>
    </row>
    <row r="107" spans="2:31" s="28" customFormat="1" ht="11.25">
      <c r="B107" s="31"/>
      <c r="C107" s="34"/>
      <c r="D107" s="34"/>
      <c r="P107" s="43"/>
      <c r="U107" s="79"/>
      <c r="V107" s="79"/>
      <c r="W107" s="79"/>
      <c r="X107" s="79"/>
      <c r="AE107" s="136"/>
    </row>
    <row r="108" spans="2:31" s="28" customFormat="1" ht="11.25">
      <c r="B108" s="31"/>
      <c r="C108" s="34"/>
      <c r="D108" s="34"/>
      <c r="P108" s="43"/>
      <c r="U108" s="79"/>
      <c r="V108" s="79"/>
      <c r="W108" s="79"/>
      <c r="X108" s="79"/>
      <c r="AE108" s="136"/>
    </row>
    <row r="109" spans="2:31" s="35" customFormat="1" ht="11.25">
      <c r="B109" s="31"/>
      <c r="C109" s="34"/>
      <c r="D109" s="34"/>
      <c r="E109" s="28"/>
      <c r="F109" s="28"/>
      <c r="P109" s="44"/>
      <c r="U109" s="80"/>
      <c r="V109" s="80"/>
      <c r="W109" s="80"/>
      <c r="X109" s="80"/>
      <c r="AE109" s="137"/>
    </row>
    <row r="110" spans="2:31" s="35" customFormat="1" ht="11.25">
      <c r="B110" s="31"/>
      <c r="C110" s="34"/>
      <c r="D110" s="34"/>
      <c r="E110" s="28"/>
      <c r="F110" s="28"/>
      <c r="P110" s="44"/>
      <c r="U110" s="80"/>
      <c r="V110" s="80"/>
      <c r="W110" s="80"/>
      <c r="X110" s="80"/>
      <c r="AE110" s="137"/>
    </row>
    <row r="111" spans="2:31" s="35" customFormat="1" ht="11.25">
      <c r="B111" s="31"/>
      <c r="C111" s="34"/>
      <c r="D111" s="34"/>
      <c r="E111" s="28"/>
      <c r="F111" s="28"/>
      <c r="P111" s="44"/>
      <c r="U111" s="80"/>
      <c r="V111" s="80"/>
      <c r="W111" s="80"/>
      <c r="X111" s="80"/>
      <c r="AE111" s="137"/>
    </row>
    <row r="112" spans="2:31" s="37" customFormat="1" ht="11.25">
      <c r="B112" s="12"/>
      <c r="C112" s="12"/>
      <c r="D112" s="12"/>
      <c r="E112" s="36"/>
      <c r="F112" s="36"/>
      <c r="P112" s="45"/>
      <c r="U112" s="81"/>
      <c r="V112" s="81"/>
      <c r="W112" s="81"/>
      <c r="X112" s="81"/>
      <c r="AE112" s="138"/>
    </row>
    <row r="113" spans="2:31" s="37" customFormat="1" ht="11.25">
      <c r="B113" s="12"/>
      <c r="C113" s="12"/>
      <c r="D113" s="12"/>
      <c r="E113" s="36"/>
      <c r="F113" s="36"/>
      <c r="P113" s="45"/>
      <c r="U113" s="81"/>
      <c r="V113" s="81"/>
      <c r="W113" s="81"/>
      <c r="X113" s="81"/>
      <c r="AE113" s="138"/>
    </row>
    <row r="114" spans="2:31" s="37" customFormat="1" ht="11.25">
      <c r="B114" s="12"/>
      <c r="C114" s="12"/>
      <c r="D114" s="12"/>
      <c r="E114" s="36"/>
      <c r="F114" s="36"/>
      <c r="P114" s="45"/>
      <c r="U114" s="81"/>
      <c r="V114" s="81"/>
      <c r="W114" s="81"/>
      <c r="X114" s="81"/>
      <c r="AE114" s="138"/>
    </row>
    <row r="115" spans="2:31" s="37" customFormat="1" ht="11.25">
      <c r="B115" s="12"/>
      <c r="C115" s="12"/>
      <c r="D115" s="12"/>
      <c r="E115" s="36"/>
      <c r="F115" s="36"/>
      <c r="P115" s="45"/>
      <c r="U115" s="81"/>
      <c r="V115" s="81"/>
      <c r="W115" s="81"/>
      <c r="X115" s="81"/>
      <c r="AE115" s="138"/>
    </row>
    <row r="116" spans="2:31" s="37" customFormat="1" ht="11.25">
      <c r="B116" s="12"/>
      <c r="C116" s="12"/>
      <c r="D116" s="12"/>
      <c r="E116" s="36"/>
      <c r="F116" s="36"/>
      <c r="P116" s="45"/>
      <c r="U116" s="81"/>
      <c r="V116" s="81"/>
      <c r="W116" s="81"/>
      <c r="X116" s="81"/>
      <c r="AE116" s="138"/>
    </row>
    <row r="117" spans="2:31" s="37" customFormat="1" ht="11.25">
      <c r="B117" s="12"/>
      <c r="C117" s="12"/>
      <c r="D117" s="12"/>
      <c r="E117" s="36"/>
      <c r="F117" s="36"/>
      <c r="P117" s="45"/>
      <c r="U117" s="81"/>
      <c r="V117" s="81"/>
      <c r="W117" s="81"/>
      <c r="X117" s="81"/>
      <c r="AE117" s="138"/>
    </row>
    <row r="118" spans="2:31" s="37" customFormat="1" ht="11.25">
      <c r="B118" s="12"/>
      <c r="C118" s="12"/>
      <c r="D118" s="12"/>
      <c r="E118" s="36"/>
      <c r="F118" s="36"/>
      <c r="P118" s="45"/>
      <c r="U118" s="81"/>
      <c r="V118" s="81"/>
      <c r="W118" s="81"/>
      <c r="X118" s="81"/>
      <c r="AE118" s="138"/>
    </row>
    <row r="119" spans="2:31" s="37" customFormat="1" ht="11.25">
      <c r="B119" s="12"/>
      <c r="C119" s="12"/>
      <c r="D119" s="12"/>
      <c r="E119" s="36"/>
      <c r="F119" s="36"/>
      <c r="P119" s="45"/>
      <c r="U119" s="81"/>
      <c r="V119" s="81"/>
      <c r="W119" s="81"/>
      <c r="X119" s="81"/>
      <c r="AE119" s="138"/>
    </row>
    <row r="120" spans="2:31" ht="11.25">
      <c r="B120" s="107"/>
      <c r="C120" s="12"/>
      <c r="D120" s="12"/>
      <c r="E120" s="38"/>
      <c r="F120" s="38"/>
      <c r="AE120" s="135"/>
    </row>
    <row r="121" spans="3:31" ht="11.25">
      <c r="C121" s="12"/>
      <c r="D121" s="12"/>
      <c r="AE121" s="135"/>
    </row>
    <row r="122" spans="3:31" ht="11.25">
      <c r="C122" s="12"/>
      <c r="D122" s="12"/>
      <c r="AE122" s="135"/>
    </row>
    <row r="123" spans="3:31" ht="11.25">
      <c r="C123" s="12"/>
      <c r="D123" s="12"/>
      <c r="AE123" s="135"/>
    </row>
    <row r="124" spans="3:31" ht="11.25">
      <c r="C124" s="12"/>
      <c r="D124" s="12"/>
      <c r="AE124" s="135"/>
    </row>
    <row r="125" spans="3:31" ht="11.25">
      <c r="C125" s="12"/>
      <c r="D125" s="12"/>
      <c r="AE125" s="135"/>
    </row>
    <row r="126" spans="3:31" ht="11.25">
      <c r="C126" s="12"/>
      <c r="D126" s="12"/>
      <c r="AE126" s="135"/>
    </row>
    <row r="127" spans="3:31" ht="11.25">
      <c r="C127" s="12"/>
      <c r="D127" s="12"/>
      <c r="AE127" s="135"/>
    </row>
    <row r="128" spans="3:31" ht="11.25">
      <c r="C128" s="12"/>
      <c r="D128" s="12"/>
      <c r="AE128" s="135"/>
    </row>
    <row r="129" spans="3:31" ht="11.25">
      <c r="C129" s="12"/>
      <c r="D129" s="12"/>
      <c r="AE129" s="135"/>
    </row>
    <row r="130" spans="3:31" ht="11.25">
      <c r="C130" s="12"/>
      <c r="D130" s="12"/>
      <c r="AE130" s="135"/>
    </row>
    <row r="131" spans="3:31" ht="11.25">
      <c r="C131" s="12"/>
      <c r="D131" s="12"/>
      <c r="AE131" s="135"/>
    </row>
    <row r="132" spans="3:31" ht="11.25">
      <c r="C132" s="12"/>
      <c r="D132" s="12"/>
      <c r="AE132" s="135"/>
    </row>
    <row r="133" spans="3:31" ht="11.25">
      <c r="C133" s="12"/>
      <c r="D133" s="12"/>
      <c r="AE133" s="135"/>
    </row>
    <row r="134" spans="3:31" ht="11.25">
      <c r="C134" s="12"/>
      <c r="D134" s="12"/>
      <c r="AE134" s="135"/>
    </row>
    <row r="135" spans="3:31" ht="11.25">
      <c r="C135" s="12"/>
      <c r="D135" s="12"/>
      <c r="AE135" s="135"/>
    </row>
    <row r="136" spans="3:31" ht="11.25">
      <c r="C136" s="12"/>
      <c r="D136" s="12"/>
      <c r="AE136" s="135"/>
    </row>
    <row r="137" spans="3:31" ht="11.25">
      <c r="C137" s="12"/>
      <c r="D137" s="12"/>
      <c r="AE137" s="135"/>
    </row>
    <row r="138" spans="3:31" ht="11.25">
      <c r="C138" s="12"/>
      <c r="D138" s="12"/>
      <c r="AE138" s="135"/>
    </row>
    <row r="139" spans="3:31" ht="11.25">
      <c r="C139" s="12"/>
      <c r="D139" s="12"/>
      <c r="AE139" s="135"/>
    </row>
    <row r="140" spans="3:31" ht="11.25">
      <c r="C140" s="12"/>
      <c r="D140" s="12"/>
      <c r="AE140" s="135"/>
    </row>
    <row r="141" spans="3:31" ht="11.25">
      <c r="C141" s="12"/>
      <c r="D141" s="12"/>
      <c r="AE141" s="135"/>
    </row>
    <row r="142" spans="3:31" ht="11.25">
      <c r="C142" s="12"/>
      <c r="D142" s="12"/>
      <c r="AE142" s="135"/>
    </row>
    <row r="143" spans="3:31" ht="11.25">
      <c r="C143" s="12"/>
      <c r="D143" s="12"/>
      <c r="AE143" s="135"/>
    </row>
    <row r="144" spans="3:31" ht="11.25">
      <c r="C144" s="12"/>
      <c r="D144" s="12"/>
      <c r="AE144" s="135"/>
    </row>
    <row r="145" spans="3:31" ht="11.25">
      <c r="C145" s="12"/>
      <c r="D145" s="12"/>
      <c r="AE145" s="135"/>
    </row>
    <row r="146" spans="3:31" ht="11.25">
      <c r="C146" s="12"/>
      <c r="D146" s="12"/>
      <c r="AE146" s="135"/>
    </row>
    <row r="147" spans="3:31" ht="11.25">
      <c r="C147" s="12"/>
      <c r="D147" s="12"/>
      <c r="AE147" s="135"/>
    </row>
    <row r="148" spans="3:31" ht="11.25">
      <c r="C148" s="12"/>
      <c r="D148" s="12"/>
      <c r="AE148" s="135"/>
    </row>
    <row r="149" spans="3:31" ht="11.25">
      <c r="C149" s="12"/>
      <c r="D149" s="12"/>
      <c r="AE149" s="135"/>
    </row>
    <row r="150" spans="3:31" ht="11.25">
      <c r="C150" s="12"/>
      <c r="D150" s="12"/>
      <c r="AE150" s="135"/>
    </row>
    <row r="151" spans="3:31" ht="11.25">
      <c r="C151" s="12"/>
      <c r="D151" s="12"/>
      <c r="AE151" s="135"/>
    </row>
    <row r="152" spans="3:31" ht="11.25">
      <c r="C152" s="12"/>
      <c r="D152" s="12"/>
      <c r="AE152" s="135"/>
    </row>
    <row r="153" spans="3:31" ht="11.25">
      <c r="C153" s="12"/>
      <c r="D153" s="12"/>
      <c r="AE153" s="135"/>
    </row>
    <row r="154" spans="3:31" ht="11.25">
      <c r="C154" s="12"/>
      <c r="D154" s="12"/>
      <c r="AE154" s="135"/>
    </row>
    <row r="155" spans="3:31" ht="11.25">
      <c r="C155" s="12"/>
      <c r="D155" s="12"/>
      <c r="AE155" s="135"/>
    </row>
    <row r="156" spans="3:31" ht="11.25">
      <c r="C156" s="12"/>
      <c r="D156" s="12"/>
      <c r="AE156" s="135"/>
    </row>
    <row r="157" spans="3:31" ht="11.25">
      <c r="C157" s="12"/>
      <c r="D157" s="12"/>
      <c r="AE157" s="135"/>
    </row>
    <row r="158" spans="3:31" ht="11.25">
      <c r="C158" s="12"/>
      <c r="D158" s="12"/>
      <c r="AE158" s="135"/>
    </row>
    <row r="159" spans="3:31" ht="11.25">
      <c r="C159" s="12"/>
      <c r="D159" s="12"/>
      <c r="AE159" s="135"/>
    </row>
    <row r="160" spans="3:31" ht="11.25">
      <c r="C160" s="12"/>
      <c r="D160" s="12"/>
      <c r="AE160" s="135"/>
    </row>
    <row r="161" spans="3:31" ht="11.25">
      <c r="C161" s="12"/>
      <c r="D161" s="12"/>
      <c r="AE161" s="135"/>
    </row>
    <row r="162" spans="3:31" ht="11.25">
      <c r="C162" s="12"/>
      <c r="D162" s="12"/>
      <c r="AE162" s="135"/>
    </row>
    <row r="163" spans="3:31" ht="11.25">
      <c r="C163" s="12"/>
      <c r="D163" s="12"/>
      <c r="AE163" s="135"/>
    </row>
    <row r="164" spans="3:31" ht="11.25">
      <c r="C164" s="12"/>
      <c r="D164" s="12"/>
      <c r="AE164" s="135"/>
    </row>
    <row r="165" spans="3:31" ht="11.25">
      <c r="C165" s="12"/>
      <c r="D165" s="12"/>
      <c r="AE165" s="135"/>
    </row>
    <row r="166" spans="3:31" ht="11.25">
      <c r="C166" s="12"/>
      <c r="D166" s="12"/>
      <c r="AE166" s="135"/>
    </row>
    <row r="167" spans="3:31" ht="11.25">
      <c r="C167" s="12"/>
      <c r="D167" s="12"/>
      <c r="AE167" s="135"/>
    </row>
    <row r="168" spans="3:31" ht="11.25">
      <c r="C168" s="12"/>
      <c r="D168" s="12"/>
      <c r="AE168" s="135"/>
    </row>
    <row r="169" spans="3:31" ht="11.25">
      <c r="C169" s="12"/>
      <c r="D169" s="12"/>
      <c r="AE169" s="135"/>
    </row>
    <row r="170" spans="3:31" ht="11.25">
      <c r="C170" s="12"/>
      <c r="D170" s="12"/>
      <c r="AE170" s="135"/>
    </row>
    <row r="171" spans="3:31" ht="11.25">
      <c r="C171" s="12"/>
      <c r="D171" s="12"/>
      <c r="AE171" s="135"/>
    </row>
    <row r="172" spans="3:31" ht="11.25">
      <c r="C172" s="12"/>
      <c r="D172" s="12"/>
      <c r="AE172" s="135"/>
    </row>
    <row r="173" spans="3:31" ht="11.25">
      <c r="C173" s="12"/>
      <c r="D173" s="12"/>
      <c r="AE173" s="135"/>
    </row>
    <row r="174" spans="3:31" ht="11.25">
      <c r="C174" s="12"/>
      <c r="D174" s="12"/>
      <c r="AE174" s="135"/>
    </row>
    <row r="175" spans="3:31" ht="11.25">
      <c r="C175" s="12"/>
      <c r="D175" s="12"/>
      <c r="AE175" s="135"/>
    </row>
    <row r="176" spans="3:31" ht="11.25">
      <c r="C176" s="12"/>
      <c r="D176" s="12"/>
      <c r="AE176" s="135"/>
    </row>
    <row r="177" spans="3:31" ht="11.25">
      <c r="C177" s="12"/>
      <c r="D177" s="12"/>
      <c r="AE177" s="135"/>
    </row>
    <row r="178" ht="11.25">
      <c r="AE178" s="135"/>
    </row>
    <row r="179" ht="11.25">
      <c r="AE179" s="135"/>
    </row>
  </sheetData>
  <sheetProtection/>
  <mergeCells count="20">
    <mergeCell ref="A1:V1"/>
    <mergeCell ref="A3:A5"/>
    <mergeCell ref="B3:B5"/>
    <mergeCell ref="C3:C5"/>
    <mergeCell ref="E3:E5"/>
    <mergeCell ref="F3:F5"/>
    <mergeCell ref="G3:G5"/>
    <mergeCell ref="P3:P5"/>
    <mergeCell ref="R4:R5"/>
    <mergeCell ref="D3:D5"/>
    <mergeCell ref="Y4:AB4"/>
    <mergeCell ref="A23:E23"/>
    <mergeCell ref="N3:N5"/>
    <mergeCell ref="T2:X2"/>
    <mergeCell ref="U4:X4"/>
    <mergeCell ref="Q3:T3"/>
    <mergeCell ref="Q4:Q5"/>
    <mergeCell ref="S4:S5"/>
    <mergeCell ref="T4:T5"/>
    <mergeCell ref="O3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colBreaks count="1" manualBreakCount="1">
    <brk id="3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Wiszniewski</dc:creator>
  <cp:keywords/>
  <dc:description/>
  <cp:lastModifiedBy>Anna Wysocka</cp:lastModifiedBy>
  <cp:lastPrinted>2009-07-30T06:57:23Z</cp:lastPrinted>
  <dcterms:created xsi:type="dcterms:W3CDTF">2008-03-05T12:41:51Z</dcterms:created>
  <dcterms:modified xsi:type="dcterms:W3CDTF">2009-08-05T08:36:06Z</dcterms:modified>
  <cp:category/>
  <cp:version/>
  <cp:contentType/>
  <cp:contentStatus/>
</cp:coreProperties>
</file>