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1"/>
  </bookViews>
  <sheets>
    <sheet name="roboczy" sheetId="1" r:id="rId1"/>
    <sheet name="7.1.1" sheetId="2" r:id="rId2"/>
  </sheets>
  <definedNames>
    <definedName name="_xlnm.Print_Area" localSheetId="1">'7.1.1'!$A$1:$U$226</definedName>
    <definedName name="_xlnm.Print_Titles" localSheetId="1">'7.1.1'!$A:$D,'7.1.1'!$3:$5</definedName>
  </definedNames>
  <calcPr fullCalcOnLoad="1"/>
</workbook>
</file>

<file path=xl/sharedStrings.xml><?xml version="1.0" encoding="utf-8"?>
<sst xmlns="http://schemas.openxmlformats.org/spreadsheetml/2006/main" count="1610" uniqueCount="1060">
  <si>
    <t>L.p.</t>
  </si>
  <si>
    <t>Wnioskodawca</t>
  </si>
  <si>
    <t>Tytuł projektu</t>
  </si>
  <si>
    <t>Numer kancelaryjny wniosku</t>
  </si>
  <si>
    <t>Kwota z dotacji rozwojowej (budżet państwa) w PLN - cross-financing (budżet państwa) w PLN</t>
  </si>
  <si>
    <t>kwota z dotacji rozwojowej (EFS) w PLN - cross-financing (EFS) w PLN</t>
  </si>
  <si>
    <t>Cross - financing z dotacji rozwojowej (budżet państwa) w PLN</t>
  </si>
  <si>
    <t>Cross - financing z dotacji rozwojowej (EFS) w PLN</t>
  </si>
  <si>
    <t>Wysokość wkładu własnego</t>
  </si>
  <si>
    <t xml:space="preserve"> § 2009</t>
  </si>
  <si>
    <t xml:space="preserve"> § 2008</t>
  </si>
  <si>
    <t>§ 6209</t>
  </si>
  <si>
    <t xml:space="preserve"> § 6208</t>
  </si>
  <si>
    <t>Dział 852 Rozdział 85218</t>
  </si>
  <si>
    <t>SUMA</t>
  </si>
  <si>
    <t>Cross - financing ogółem</t>
  </si>
  <si>
    <t>Numer wniosku w KSI</t>
  </si>
  <si>
    <t>Sprawdzenie</t>
  </si>
  <si>
    <t>ogółem</t>
  </si>
  <si>
    <t>inne</t>
  </si>
  <si>
    <t>inwestycyjne</t>
  </si>
  <si>
    <t>wkład własny % (sprawdzająca)</t>
  </si>
  <si>
    <t xml:space="preserve">Kwota dofinansowania ogółem </t>
  </si>
  <si>
    <t xml:space="preserve">Watrość projektu </t>
  </si>
  <si>
    <t>Dział 852 Rozdział 85219</t>
  </si>
  <si>
    <t>KL/03428/09/7.1.1</t>
  </si>
  <si>
    <t>POKL.07.01.01-14-112/09</t>
  </si>
  <si>
    <t>Gmina Sobienie-Jeziory/ Gminny Ośrodek Pomocy Społecznej w Sobieniach-Jeziorach</t>
  </si>
  <si>
    <t>KL/03329/09/7.1.1</t>
  </si>
  <si>
    <t>POKL.07.01.01-14-218/09</t>
  </si>
  <si>
    <t>Gmina Karczew/Miejsko Gminny Ośrodek Pomocy Społecznej w Karczewie</t>
  </si>
  <si>
    <t>KL/03328/09/7.1.1</t>
  </si>
  <si>
    <t>POKL.07.01.01-14-072/09</t>
  </si>
  <si>
    <t>Gmina Tłuszcz/Ośrodek Pomocy Społecznej</t>
  </si>
  <si>
    <t>KL/03451/09/7.1.1</t>
  </si>
  <si>
    <t>POKL.07.01.01-14-146/09</t>
  </si>
  <si>
    <t>Gmina Magnuszew /Gminny Ośrodek Pomocy Społecznej w Magnuszewie</t>
  </si>
  <si>
    <t>KL/03478/09/7.1.1</t>
  </si>
  <si>
    <t>POKL.07.01.01-14-060/09</t>
  </si>
  <si>
    <t>Gmina Jakubów / Gminny Ośrodek Pomocy Społecznej</t>
  </si>
  <si>
    <t>KL/03438/09/7.1.1</t>
  </si>
  <si>
    <t>POKL.07.01.01-14-047/09</t>
  </si>
  <si>
    <t>Gmina Rybno / Ośrodek Pomocy Społecznej</t>
  </si>
  <si>
    <t>KL/03520/09/7.1.1</t>
  </si>
  <si>
    <t>POKL.07.01.01-14-187/09</t>
  </si>
  <si>
    <t>Miasto Stołeczne Warszawa/Ośrodek Pomocy Społecznej Dzielnicy Wawer m.st. Warszawy</t>
  </si>
  <si>
    <t>KL/03524/09/7.1.1</t>
  </si>
  <si>
    <t>POKL.07.01.01-14-190/09</t>
  </si>
  <si>
    <t>Miasto Stołeczne Warszawa/ Ośrodek Pomocy Społecznej Dzielnicy Targówek m.st. Warszawy</t>
  </si>
  <si>
    <t>KL/03523/09/7.1.1</t>
  </si>
  <si>
    <t>POKL.07.01.01-14-150/09</t>
  </si>
  <si>
    <t>Miasto Stołeczne Warszawa/Ośrodek Pomocy Społecznej Dzielnicy Ursus m.st. Warszawy</t>
  </si>
  <si>
    <t>KL/03525/09/7.1.1</t>
  </si>
  <si>
    <t>POKL.07.01.01-14-108/09</t>
  </si>
  <si>
    <t>Miasto Garwolin/Miejski Ośrodek Pomocy Społecznej</t>
  </si>
  <si>
    <t>KL/03528/09/7.1.1</t>
  </si>
  <si>
    <t>POKL.07.01.01-14-019/09</t>
  </si>
  <si>
    <t>Miasto Stołeczne Warszawa / Ośrodek Pomocy Społecznej Dzielnicy Włochy m.st. Warszawy</t>
  </si>
  <si>
    <t>KL/03542/09/7.1.1</t>
  </si>
  <si>
    <t>POKL.07.01.01-14-188/09</t>
  </si>
  <si>
    <t>Gmina Załuski / Gminny Ośrodek Pomocy Społecznej</t>
  </si>
  <si>
    <t>KL/03544/09/7.1.1</t>
  </si>
  <si>
    <t>POKL.07.01.01-14-065/09</t>
  </si>
  <si>
    <t>Miasto Nasielsk / Miejski Ośrodek Pomocy Społecznej w Nasielsku</t>
  </si>
  <si>
    <t>KL/03592/09/7.1.1</t>
  </si>
  <si>
    <t>POKL.07.01.01-14-005/09</t>
  </si>
  <si>
    <t>Gmina Brochów / Gminny Ośrodek Pomocy Społecznej</t>
  </si>
  <si>
    <t>KL/03561/09/7.1.1</t>
  </si>
  <si>
    <t>POKL.07.01.01-14-017/09</t>
  </si>
  <si>
    <t>Gmina Ostrów Mazowiecka / Gminny Ośrodek Pomocy Społecznej</t>
  </si>
  <si>
    <t>KL/03564/09/7.1.1</t>
  </si>
  <si>
    <t>POKL.07.01.01-14-081/09</t>
  </si>
  <si>
    <t>GMINA PUSZCZA MARIAŃSKA/Gminny Ośrodek Pomocy Społecznej</t>
  </si>
  <si>
    <t>KL/03596/09/7.1.1</t>
  </si>
  <si>
    <t>POKL.07.01.01-14-057/09</t>
  </si>
  <si>
    <t>Gmina Dębe Wielkie / Gminny Ośrodek Pomocy Społecznej w Dębem Wielkim</t>
  </si>
  <si>
    <t>KL/03624/09/7.1.1</t>
  </si>
  <si>
    <t>POKL.07.01.01-14-014/09</t>
  </si>
  <si>
    <t>Gmina Wilga / Gminny Ośrodek Pomocy Społecznej w Wildze</t>
  </si>
  <si>
    <t>KL/03666/09/7.1.1</t>
  </si>
  <si>
    <t>POKL.07.01.01-14-012/09</t>
  </si>
  <si>
    <t>Gmina Pomiechówek / Ośrodek Pomocy Społecznej w Pomiechówku</t>
  </si>
  <si>
    <t>KL/03684/09/7.1.1</t>
  </si>
  <si>
    <t>POKL.07.01.01-14-114/09</t>
  </si>
  <si>
    <t>Miasto Przasnysz/Miejski Ośrodek Pomocy Społecznej</t>
  </si>
  <si>
    <t>KL/03678/09/7.1.1</t>
  </si>
  <si>
    <t>POKL.07.01.01-14-107/09</t>
  </si>
  <si>
    <t>Gmina Ożarów Mazowiecki/ Ośrodek Pomocy Społecznej</t>
  </si>
  <si>
    <t>KL/03809/09/7.1.1</t>
  </si>
  <si>
    <t>POKL.07.01.01-14-134/09</t>
  </si>
  <si>
    <t>Miasto Łaskarzew /MOPS</t>
  </si>
  <si>
    <t>KL/04006/09/7.1.1</t>
  </si>
  <si>
    <t>POKL.07.01.01-14-104/09</t>
  </si>
  <si>
    <t>Gmina Nieporęt / Gminny Ośrodek Pomocy Społecznej</t>
  </si>
  <si>
    <t>KL/04098/09/7.1.1</t>
  </si>
  <si>
    <t>POKL.07.01.01-14-105/09</t>
  </si>
  <si>
    <t>Gmina Jabłonna/Gminny Ośrodek Pomocy Społecznej</t>
  </si>
  <si>
    <t>KL/03976/09/7.1.1</t>
  </si>
  <si>
    <t>POKL.07.01.01-14-212/09</t>
  </si>
  <si>
    <t>Gmina Lesznowola/Gminny Ośrodek Pomocy Społecznej</t>
  </si>
  <si>
    <t>KL/03676/09/7.1.1</t>
  </si>
  <si>
    <t>POKL.07.01.01-14-124/09</t>
  </si>
  <si>
    <t>Gmina Rzewnie/ Ośrodek Pomocy Społecznej w Rzewniu</t>
  </si>
  <si>
    <t>KL/03702/09/7.1.1</t>
  </si>
  <si>
    <t>POKL.07.01.01-14-209/09</t>
  </si>
  <si>
    <t>Gmina Łaskarzew / GOPS Łaskarzew</t>
  </si>
  <si>
    <t>KL/03719/09/7.1.1</t>
  </si>
  <si>
    <t>POKL.07.01.01-14-024/09</t>
  </si>
  <si>
    <t>Miasto Ząbki / Ośrodek Pomocy Społecznej w Ząbkach</t>
  </si>
  <si>
    <t>KL/03722/09/7.1.1</t>
  </si>
  <si>
    <t>POKL.07.01.01-14-119/09</t>
  </si>
  <si>
    <t>Gmina Czernice Borowe/Gminny Ośrodek Pomocy Społecznej</t>
  </si>
  <si>
    <t>KL/03733/09/7.1.1</t>
  </si>
  <si>
    <t>POKL.07.01.01-14-062/09</t>
  </si>
  <si>
    <t>Gmina Nowe Miasto nad Pilicą / Miejsko Gminny Ośrodek Pomocy Społecznej</t>
  </si>
  <si>
    <t>KL/03720/09/7.1.1</t>
  </si>
  <si>
    <t>POKL.07.01.01-14-063/09</t>
  </si>
  <si>
    <t>Gmina Goszczyn / GOPS</t>
  </si>
  <si>
    <t>KL/03723/09/7.1.1</t>
  </si>
  <si>
    <t>POKL.07.01.01-14-121/09</t>
  </si>
  <si>
    <t>Gmina Miasto Sochaczew/Miejski Ośrodek Pomocy Społecznej</t>
  </si>
  <si>
    <t>KL/03746/09/7.1.1</t>
  </si>
  <si>
    <t>POKL.07.01.01-14-021/09</t>
  </si>
  <si>
    <t>Miasto Stołeczne Warszawa /Ośrodek Pmocy Społecznej Dzielnicy Wola</t>
  </si>
  <si>
    <t>KL/03766/09/7.1.1</t>
  </si>
  <si>
    <t>POKL.07.01.01-14-130/09</t>
  </si>
  <si>
    <t>Gmina Leszno/Ośrodek Pomocy Społecznej</t>
  </si>
  <si>
    <t>KL/03808/09/7.1.1</t>
  </si>
  <si>
    <t>POKL.07.01.01-14-066/09</t>
  </si>
  <si>
    <t>Miasto Żyrardów/Miejski Ośrodek Pomocy Społecznej</t>
  </si>
  <si>
    <t>KL/03995/09/7.1.1</t>
  </si>
  <si>
    <t>POKL.07.01.01-14-196/09</t>
  </si>
  <si>
    <t>Gmina Zbuczyn/Gminny Ośrodek Pomocy Społecznej w Zbuczynie</t>
  </si>
  <si>
    <t>KL/03773/09/7.1.1</t>
  </si>
  <si>
    <t>Miasto Stołeczne Warszawa/Ośrodek Pomocy Społecznej Dzielnicy Praga Południe m.st. Warszawy</t>
  </si>
  <si>
    <t>KL/03753/09/7.1.1</t>
  </si>
  <si>
    <t>POKL.07.01.01-14-192/09</t>
  </si>
  <si>
    <t>Gmina Klembów/Gminny Ośrodek Pomocy Społecznej w Klembowie</t>
  </si>
  <si>
    <t>KL/03759/09/7.1.1</t>
  </si>
  <si>
    <t>POKL.07.01.01-14-131/09</t>
  </si>
  <si>
    <t>Gmina Baranów/Gminny Ośrodek Pomocy Społecznej</t>
  </si>
  <si>
    <t>KL/03775/09/7.1.1</t>
  </si>
  <si>
    <t>POKL.07.01.01-14-023/09</t>
  </si>
  <si>
    <t>Gmina Siennica / Gminny Ośrodek Pomocy Społecznej</t>
  </si>
  <si>
    <t>KL/03769/09/7.1.1</t>
  </si>
  <si>
    <t>POKL.07.01.01-14-101/09</t>
  </si>
  <si>
    <t>Gmina Cegłów / Gminny Ośrodek Pomocy Społecznej</t>
  </si>
  <si>
    <t>KL/03794/09/7.1.1</t>
  </si>
  <si>
    <t>POKL.07.01.01-14-122/09</t>
  </si>
  <si>
    <t>Urząd Miejski w Warce/Miejsko-Gminny Ośrodek Pomocy Społecznej w Warce</t>
  </si>
  <si>
    <t>KL/03771/09/7.1.1</t>
  </si>
  <si>
    <t>POKL.07.01.01-14-137/09</t>
  </si>
  <si>
    <t>Miasto Stołeczne Warszawa/Ośrodek Pomocy Społecznej Dzielnicy Mokotów m.st. Warszawa</t>
  </si>
  <si>
    <t>KL/03958/09/7.1.1</t>
  </si>
  <si>
    <t>POKL.07.01.01-14-098/09</t>
  </si>
  <si>
    <t>Gmina Stare Babice/Gminny Ośrodek Pomocy Społecznej w Starych Babicach</t>
  </si>
  <si>
    <t>KL/03992/09/7.1.1</t>
  </si>
  <si>
    <t>POKL.07.01.01-14-022/09</t>
  </si>
  <si>
    <t>Gmina Pruszków / Miejski Ośrodek Pomocy Społecznej w Pruszkowie</t>
  </si>
  <si>
    <t>KL/03961/09/7.1.1</t>
  </si>
  <si>
    <t>POKL.07.01.01-14-129/09</t>
  </si>
  <si>
    <t>Gmina Izabelin/Gminny Ośrodek Pomocy Społecznej w Izabelinie</t>
  </si>
  <si>
    <t>KL/04000/09/7.1.1</t>
  </si>
  <si>
    <t>POKL.07.01.01-14-095/09</t>
  </si>
  <si>
    <t>Gmina Grodzisk Mazowiecki/Ośrodek Pomocy Społecznej</t>
  </si>
  <si>
    <t>KL/03918/09/7.1.1</t>
  </si>
  <si>
    <t>POKL.07.01.01-14-018/09</t>
  </si>
  <si>
    <t>Miasto Stołeczne Warszawa / Ośrodek Pomocy Społecznej Dzielnicy Wesoła m. st. Warszawy</t>
  </si>
  <si>
    <t>KL/04007/09/7.1.1</t>
  </si>
  <si>
    <t>POKL.07.01.01-14-075/09</t>
  </si>
  <si>
    <t>Gmina Kampinos/ Ośrodek Pomocy Społecznej</t>
  </si>
  <si>
    <t>KL/04080/09/7.1.1</t>
  </si>
  <si>
    <t>POKL.07.01.01-14-147/09</t>
  </si>
  <si>
    <t>Miasto Stołeczne Warszawa / Ośrodek Pomocy Społecznej Dzielnicy Rembertów m. st. Warszawy</t>
  </si>
  <si>
    <t>KL/03852/09/7.1.1</t>
  </si>
  <si>
    <t>POKL.07.01.01-14-198/09</t>
  </si>
  <si>
    <t>Miasto Stołeczne Warszawa / Ośrodek Pomocy Społecznej Dzielnicy Bielany m. st. Warszawy</t>
  </si>
  <si>
    <t>KL/03856/09/7.1.1</t>
  </si>
  <si>
    <t>POKL.07.01.01-14-116/09</t>
  </si>
  <si>
    <t>Gmina Długosiodło/Gminny Ośrodek Pomocy Społecznej</t>
  </si>
  <si>
    <t>KL/03828/09/7.1.1</t>
  </si>
  <si>
    <t>POKL.07.01.01-14-094/09</t>
  </si>
  <si>
    <t>Miasto Płock-Miasto na prawach Powiatu/Miejski Ośrodek Pomocy Społecznej w Płocku</t>
  </si>
  <si>
    <t>KL/03857/09/7.1.1</t>
  </si>
  <si>
    <t>POKL.07.01.01-14-071/09</t>
  </si>
  <si>
    <t>Gmina Pułtusk/Miejski Ośrodek Pomocy Społecznej w Pułtusku</t>
  </si>
  <si>
    <t>KL/03848/09/7.1.1</t>
  </si>
  <si>
    <t>POKL.07.01.01-14-103/09</t>
  </si>
  <si>
    <t>GMINA NARUSZEWO/OŚRODEK POMOCY SPOŁECZNEJ W NARUSZEWIE</t>
  </si>
  <si>
    <t>KL/03830/09/7.1.1</t>
  </si>
  <si>
    <t>POKL.07.01.01-14-020/09</t>
  </si>
  <si>
    <t>Gmina Radzymin/Ośrodek Pomocy Społecznej w Radzyminie</t>
  </si>
  <si>
    <t>KL/03868/09/7.1.1</t>
  </si>
  <si>
    <t>POKL.07.01.01-14-172/09</t>
  </si>
  <si>
    <t>Miasto Stołeczne Warszawa/OPS Dzielnicy Praga Północ m.st.Warszawy</t>
  </si>
  <si>
    <t>KL/03872/09/7.1.1</t>
  </si>
  <si>
    <t>POKL.07.01.01-14-159/09</t>
  </si>
  <si>
    <t>Miasto Stołeczne Warszawa/Ośrodek Pomocy Społecznej Dzielnicy Białołęka m.st.Warszawy</t>
  </si>
  <si>
    <t>KL/03876/09/7.1.1</t>
  </si>
  <si>
    <t>POKL.07.01.01-14-058/09</t>
  </si>
  <si>
    <t>Miasto Stołeczne Warszawa / Ośrodek Pomocy Społecznej Dzielnicy Śródmieście m.st. Warszawy</t>
  </si>
  <si>
    <t>KL/03875/09/7.1.1</t>
  </si>
  <si>
    <t>POKL.07.01.01-14-164/09</t>
  </si>
  <si>
    <t>Gmina Brwinów/Środowiskowy Ośrodek Pomocy Społecznej w Brwinowie</t>
  </si>
  <si>
    <t>KL/03874/09/7.1.1</t>
  </si>
  <si>
    <t>POKL.07.01.01-14-059/09</t>
  </si>
  <si>
    <t>Gmina Zatory/Ośrodek Pomocy Społecznej</t>
  </si>
  <si>
    <t>KL/03900/09/7.1.1</t>
  </si>
  <si>
    <t>POKL.07.01.01-14-015/09</t>
  </si>
  <si>
    <t>M. St. Warszawa - Ośrodek Pomocy Społecznej Dzielnicy Żoliborz M. St. Warszawy</t>
  </si>
  <si>
    <t>KL/03896/09/7.1.1</t>
  </si>
  <si>
    <t>POKL.07.01.01-14-079/09</t>
  </si>
  <si>
    <t>Miasto Otwock/Ośrodek Pomocy Społecznej</t>
  </si>
  <si>
    <t>KL/03899/09/7.1.1</t>
  </si>
  <si>
    <t xml:space="preserve">POKL.07.01.01-14-004/09 </t>
  </si>
  <si>
    <t>Miasto Stołeczne Warszawa/Ośrodek Pomocy Społecznej Dzielnicy Wilanów m.st. Warszawy</t>
  </si>
  <si>
    <t>KL/03924/09/7.1.1</t>
  </si>
  <si>
    <t>POKL.07.01.01-14-077/09</t>
  </si>
  <si>
    <t>Gmina Łomianki /Ośrodek Pomocy Społecznej w Łomiankach</t>
  </si>
  <si>
    <t>KL/03926/09/7.1.1</t>
  </si>
  <si>
    <t>POKL.07.01.01-14-093/09</t>
  </si>
  <si>
    <t>Gmina MIchałowice/Gminny Ośrodek Pomocy Społecznej</t>
  </si>
  <si>
    <t>KL/03514/09/7.1.1</t>
  </si>
  <si>
    <t>POKL.07.01.01-14-126/09</t>
  </si>
  <si>
    <t>Gmina Borowie/Gminny Ośrodek Pomocy Społecznej</t>
  </si>
  <si>
    <t>KL/03537/09/7.1.1</t>
  </si>
  <si>
    <t>POKL.07.01.01-14-048/09</t>
  </si>
  <si>
    <t>Gmina Radziejowice/Gminny Ośrodek Pomocy Społecznej</t>
  </si>
  <si>
    <t>KL/03669/09/7.1.1</t>
  </si>
  <si>
    <t>POKL.07.01.01-14-208/09</t>
  </si>
  <si>
    <t>Gmina Celestynów/ Gminny Ośrodek Pomocy Społecznej</t>
  </si>
  <si>
    <t>KL/03384/09/7.1.1</t>
  </si>
  <si>
    <t>POKL.07.01.01-14-031/09</t>
  </si>
  <si>
    <t>Gmina Rościszewo/GOPS</t>
  </si>
  <si>
    <t>KL/03538/09/7.1.1</t>
  </si>
  <si>
    <t>POKL.07.01.01-14-029/09</t>
  </si>
  <si>
    <t>Gmina Wiskitki/Gminny Ośrodek Pomocy Społecznej</t>
  </si>
  <si>
    <t>KL/03623/09/7.1.1</t>
  </si>
  <si>
    <t>POKL.07.01.01-14-151/09</t>
  </si>
  <si>
    <t>GMINA ŚWIERCZE/GMINNY OŚRODEK POMOCY SPOŁECZNEJ</t>
  </si>
  <si>
    <t>KL/04089/09/7.1.1</t>
  </si>
  <si>
    <t>POKL.07.01.01-14-118/09</t>
  </si>
  <si>
    <t>Gmina Prażmów/Gminny Ośrodek Pomocy Społecznej w Prażmowie.</t>
  </si>
  <si>
    <t>KL/03754/09/7.1.1</t>
  </si>
  <si>
    <t>POKL.07.01.01-14-026/09</t>
  </si>
  <si>
    <t>Gmina Osieck / Gminny Ośrodek Pomocy Społecznej w Osiecku</t>
  </si>
  <si>
    <t>KL/03768/09/7.1.1</t>
  </si>
  <si>
    <t>POKL.07.01.01-14-133/09</t>
  </si>
  <si>
    <t>Gmina Kołbiel / Gminny Ośrodek Pomocy Społecznej w Kołbieli</t>
  </si>
  <si>
    <t>KL/03891/09/7.1.1</t>
  </si>
  <si>
    <t>POKL.07.01.01-14-016/09</t>
  </si>
  <si>
    <t>Gmina Wyszków/Ośrodek Pomocy Społecznej</t>
  </si>
  <si>
    <t>KL/03890/09/7.1.1</t>
  </si>
  <si>
    <t>POKL.07.01.01-14-002/09</t>
  </si>
  <si>
    <t>Gmina Somianka / Gminny Ośrodek Pomocy Społecznej w Somiance</t>
  </si>
  <si>
    <t>KL/04081/09/7.1.1</t>
  </si>
  <si>
    <t>POKL.07.01.01-14-025/09</t>
  </si>
  <si>
    <t>Miasto Stołeczne Warszawa/Ośrodek Pomocy Społecznej Dzielnicy m. st. Warszawy</t>
  </si>
  <si>
    <t>KL/03512/09/7.1.1</t>
  </si>
  <si>
    <t>POKL.07.01.01-14-179/09</t>
  </si>
  <si>
    <t>Miasto Zielonka / Ośrodek Pomocy Społecznej</t>
  </si>
  <si>
    <t>KL/03444/09/7.1.1</t>
  </si>
  <si>
    <t>POKL.07.01.01-14-139/09</t>
  </si>
  <si>
    <t>Gmina Czerwińsk nad Wisłą / Ośrodek Pomocy Społecznej w Czerwińsku nad Wisłą</t>
  </si>
  <si>
    <t>KL/03540/09/7.1.1</t>
  </si>
  <si>
    <t>POKL.07.01.01-14-032/09</t>
  </si>
  <si>
    <t>Gmina Podkowa Leśna / Ośrodek Pomocy Społecznej</t>
  </si>
  <si>
    <r>
      <rPr>
        <sz val="9"/>
        <rFont val="Times New Roman"/>
        <family val="1"/>
      </rPr>
      <t>KL/03783/09/7.1.1</t>
    </r>
    <r>
      <rPr>
        <b/>
        <sz val="9"/>
        <rFont val="Times New Roman"/>
        <family val="1"/>
      </rPr>
      <t xml:space="preserve"> </t>
    </r>
  </si>
  <si>
    <t>POKL.07.01.01-14-036/09</t>
  </si>
  <si>
    <t>Gmina Kazanów/Gminny Ośrodek Pomocy Społecznej w Kazanowie</t>
  </si>
  <si>
    <t>KL/03690/09/7.1.1</t>
  </si>
  <si>
    <t>POKL.07.01.01-14-010/09</t>
  </si>
  <si>
    <t>Gmina Kozienice / Miejsko - Gminny Ośrodek Pomocy Społecznej w Kozienicach</t>
  </si>
  <si>
    <t>KL/03671/09/7.1.1</t>
  </si>
  <si>
    <t>POKL.07.01.01-14-009/09</t>
  </si>
  <si>
    <t>Gmina Lipsko/Miejsko-Gminny Ośrodek Pomocy Społecznej w Lipsku</t>
  </si>
  <si>
    <t>KL/04036/09/7.1.1</t>
  </si>
  <si>
    <t>POKL.07.01.01-14-011/09</t>
  </si>
  <si>
    <t>Gmina Policzna/Gminny Ośrodek Pomocy Społecznej</t>
  </si>
  <si>
    <t>KL/03677/09/7.1.1</t>
  </si>
  <si>
    <t>POKL.07.01.01-14-091/09</t>
  </si>
  <si>
    <t>Gmina Przysucha / Miejsko-Gminny Ośrodek Pomocy Społecznej w Przysusze</t>
  </si>
  <si>
    <t>KL/03509/09/7.1.1</t>
  </si>
  <si>
    <t>POKL.07.01.01-14-111/09</t>
  </si>
  <si>
    <t>Gmina Miasta Pionki /Miejski Ośrodek Pomocy Społecznej</t>
  </si>
  <si>
    <t>KL/03818/09/7.1.1</t>
  </si>
  <si>
    <t>POKL.07.01.01-14-038/09</t>
  </si>
  <si>
    <t>Gmina Przyłęk/Gminny Ośrodek Pomocy Społecznej w Przyłęku</t>
  </si>
  <si>
    <t>KL/03911/09/7.1.1</t>
  </si>
  <si>
    <t>POKL.07.01.01-14-039/09</t>
  </si>
  <si>
    <t>Gmina Rzeczniów / Gminny Ośrodek Pomocy Społecznej</t>
  </si>
  <si>
    <t>KL.03904/09/7.1.1</t>
  </si>
  <si>
    <t>POKL.07.01.01-14-189/09</t>
  </si>
  <si>
    <t>Gmina Miasto Płońsk/ MGOPS Płonsk</t>
  </si>
  <si>
    <t>KL.03978/09/7.1.1</t>
  </si>
  <si>
    <t>POKL.07.01.01-14-034/09</t>
  </si>
  <si>
    <t>Gmina Opinogóra Górna / GOPS Opinogóra Górna</t>
  </si>
  <si>
    <t>KL.03679/09/7.1.1</t>
  </si>
  <si>
    <t>POKL.07.01.01-14-033/09</t>
  </si>
  <si>
    <t>Gmina Miejska/ MOPS Ciechanów</t>
  </si>
  <si>
    <t>KL.03727/09/7.1.1</t>
  </si>
  <si>
    <t>POKL.07.01.01-14-184/09</t>
  </si>
  <si>
    <t>Gmina Glinojeck/GOPS Glinojeck</t>
  </si>
  <si>
    <t>KL.03349/09/7.1.1</t>
  </si>
  <si>
    <t>POKL.07.01.01-14-028/09</t>
  </si>
  <si>
    <t>Gmina Grudusk/GOPS Grudusk</t>
  </si>
  <si>
    <t>KL.03532/09/7.1.1</t>
  </si>
  <si>
    <t>POKL.07.01.01-14-035/09</t>
  </si>
  <si>
    <t>Gmina Winnica/GOPS Winnica</t>
  </si>
  <si>
    <t>KL.03529/09/7.1.1</t>
  </si>
  <si>
    <t>POKL.07.01.01-14-219/09</t>
  </si>
  <si>
    <t>Gmina Gzy/GOPS Gzy</t>
  </si>
  <si>
    <t>KL.03563/09/7.1.1</t>
  </si>
  <si>
    <t>POKL.07.01.01-14-210/09</t>
  </si>
  <si>
    <t>Gmina Lipowiec Kościelny/GOPS Lipowiec Kościelny</t>
  </si>
  <si>
    <t>KL/03611/09/7.1.1</t>
  </si>
  <si>
    <t>POKL.07.01.01-14-183/09</t>
  </si>
  <si>
    <t>Urząd Gminy w Nowym Duninowie/Gminny Ośrodek Pomocy Społecznej w Nowym Duninowie</t>
  </si>
  <si>
    <t>KL/03483/09/7.1.1</t>
  </si>
  <si>
    <t>POKL.07.01.01-14-037/09</t>
  </si>
  <si>
    <t>Gmina Troszyn/Ośrodek Pomocy Społecznej w Troszynie</t>
  </si>
  <si>
    <t>KL/04066/09/7.1.1</t>
  </si>
  <si>
    <t>POKL.07.01.01-14-045/09</t>
  </si>
  <si>
    <t>Gmina Lelis/Ośrodek Pomocy Społecznej w Lelisie</t>
  </si>
  <si>
    <t>KL/03594/09/7.1.1</t>
  </si>
  <si>
    <t>POKL.07.01.01-14-068/09</t>
  </si>
  <si>
    <t>Gmina Krasnosielc/Ośrodek Pomocy Społecznej Krasnosielc</t>
  </si>
  <si>
    <t>KL/03577/09/7.1.1</t>
  </si>
  <si>
    <t>POKL.07.01.01-14-106/09</t>
  </si>
  <si>
    <t xml:space="preserve">Gmina Łyse/ GOPS w Łysych </t>
  </si>
  <si>
    <t>KL/03559/09/7.1.1</t>
  </si>
  <si>
    <t>POKL.07.01.01-14-067/09</t>
  </si>
  <si>
    <t xml:space="preserve">Gmina Przasnysz/ GOPS w Przasnyszu </t>
  </si>
  <si>
    <t>KL/03999/09/7.1.1</t>
  </si>
  <si>
    <t>POKL.07.01.01-14-046/09</t>
  </si>
  <si>
    <t>Gmina Myszyniec/ Ośrodek Pomocy Społecznej w Myszyńcu</t>
  </si>
  <si>
    <t>KL/03554/09/7.1.1</t>
  </si>
  <si>
    <t>POKL.07.01.01-14-064/09</t>
  </si>
  <si>
    <t xml:space="preserve">Gmina Jednorożec/ OPS w Jednorożcu </t>
  </si>
  <si>
    <t>KL/03714/09/7.1.1</t>
  </si>
  <si>
    <t>POKL.07.01.01-14-044/09</t>
  </si>
  <si>
    <t xml:space="preserve">Gmina Baranowo/ GOPS w Baranowie </t>
  </si>
  <si>
    <t>KL/04091/09/7.1.1</t>
  </si>
  <si>
    <t>POKL.07.01.01-14-166/09</t>
  </si>
  <si>
    <t>Miasto Sokołów Podlaski/Centrum Pomocy Socjalnej</t>
  </si>
  <si>
    <t>Szansa na pracę</t>
  </si>
  <si>
    <t>Integracja Społeczna w Gminie Karczew "Dajemy szansę"</t>
  </si>
  <si>
    <t>Wyzwólmy w sobie energię!</t>
  </si>
  <si>
    <t>Nowe umiejętności perspektywami na przyszłość</t>
  </si>
  <si>
    <t>Od bierności do aktywności</t>
  </si>
  <si>
    <t>Wracam do aktywności zawodowej</t>
  </si>
  <si>
    <t>Małe kroki do sukcesu</t>
  </si>
  <si>
    <t>"Aktywny Targówek"</t>
  </si>
  <si>
    <t>Ja i moja przyszłość</t>
  </si>
  <si>
    <t>Aktywizacja społeczno - zawodowa klientów OPS w mieście Garwolin</t>
  </si>
  <si>
    <t>Czas na zmianę - program aktywnej integracji społecznej i zawodowej osób z Dzielnicy Włochy</t>
  </si>
  <si>
    <t>Człowiek- najlepsza inwestycja</t>
  </si>
  <si>
    <t>Uwierz w siebie - aktywizacja społeczno-zawodowa dla osób niepracujących z terenu Gminy Nasielsk</t>
  </si>
  <si>
    <t>Re/integracja osób wykluczonych/ zagrożonych wykluczeniem społecznym na terenie gminy Brochów</t>
  </si>
  <si>
    <t>Otwarci na jutro</t>
  </si>
  <si>
    <t>PROGRAM AKTYWIZACJI OSÓB BEZROBOTNYCH Z TERENU GMINY PUSZCZA MARIAŃSKA " SZANSA NA PRACĘ"</t>
  </si>
  <si>
    <t>OTWÓRZMY SIĘ NA NOWE SZANSE</t>
  </si>
  <si>
    <t>Aktywność-Rozwój-Szansa</t>
  </si>
  <si>
    <t>Radzę sobie - aktywizacja społeczno-zawodowa dla osób niepracujących z terenu Gminy Pomiechówek</t>
  </si>
  <si>
    <t>Aktywizacja społeczno-zawodowa szansą na usamodzielnienie</t>
  </si>
  <si>
    <t>Zmieniam swoja przyszłość - aktywna integracja społeczna w Gminie Ożarów Mazowiecki</t>
  </si>
  <si>
    <t>Promyczek nadziei</t>
  </si>
  <si>
    <t>Matka dobrym przykładem</t>
  </si>
  <si>
    <t>Przeciwdziałanie Przemocy w Rodzinie na Terenie Gminy Jabłonna</t>
  </si>
  <si>
    <t>Kapitał na przyszłość</t>
  </si>
  <si>
    <t>Start po lepszą przyszłość</t>
  </si>
  <si>
    <t>NADZIEJA - LEPSZE JUTRO</t>
  </si>
  <si>
    <t>Praca nad sobą - szansą na przyszłość</t>
  </si>
  <si>
    <t>Chcę być aktywnym</t>
  </si>
  <si>
    <t>Twoja szansa</t>
  </si>
  <si>
    <t>Bezrobotni gotowi do pracy</t>
  </si>
  <si>
    <t>Nowe umiejetności- Nowa jakość życia</t>
  </si>
  <si>
    <t>Wola aktywnej integracji</t>
  </si>
  <si>
    <t>Można żyć inaczej - aktywna integracja społeczna w Gminie Leszno</t>
  </si>
  <si>
    <t>Razem łatwiej</t>
  </si>
  <si>
    <t>Od aktywizacji do integracji</t>
  </si>
  <si>
    <t>Bądź aktywny w życiu</t>
  </si>
  <si>
    <t>Od bezradności do aktywności - wspieranie osób zagrożonych wykluczeniem społecznym w Gminie Klembów</t>
  </si>
  <si>
    <t>Człowiek najlepszą inwestycją - aktywna integracja w Gminie Baranów.</t>
  </si>
  <si>
    <t>Szansa na lepsze jutro</t>
  </si>
  <si>
    <t>Aktywizacja osób bezrobotnych z gminy Cegłów</t>
  </si>
  <si>
    <t>Nowe szanse dla kobiet na pracę w dobie kryzysu</t>
  </si>
  <si>
    <t>Mokotowski program integracji społecznej</t>
  </si>
  <si>
    <t>Moja przyszłość w moich rękach - upowszechnianie aktywnej integracji społecznej w Gminie Stare Babice</t>
  </si>
  <si>
    <t>Serwis Rodzinny</t>
  </si>
  <si>
    <t>Szansa na lepsze jutro - upowszechnianie aktywnej integracji społecznej w Gminie Izabelin.</t>
  </si>
  <si>
    <t>WYKORZYSTAJ SZANSĘ</t>
  </si>
  <si>
    <t>Aktywni Społecznie</t>
  </si>
  <si>
    <t>Nowe możliwości w przyszłości</t>
  </si>
  <si>
    <t>Samorządne perspektywy – rembertowski system wsparcia usamodzielniania i reintegracji społecznej mieszkańców dzielnicy</t>
  </si>
  <si>
    <t>Program aktywizacji społecznej i zawodowej osób pozostających bez pracy w Dzielnicy Bielany m. st. Warszawy</t>
  </si>
  <si>
    <t>,,Uwierzyć w siebie"</t>
  </si>
  <si>
    <t>DROGA DO AKTYWNOŚCI</t>
  </si>
  <si>
    <t>"Chwyć drugą szansę!"</t>
  </si>
  <si>
    <t>Program aktywizacji społeczno-zawodowej osób bezrobotnych w gminie Naruszewo</t>
  </si>
  <si>
    <t>Radzymiński program zawodowej aktywizacji osób niepracujących</t>
  </si>
  <si>
    <t>"Z rodziną mogę więcej"</t>
  </si>
  <si>
    <t>"Reintegracja społeczna i zawodowa osób zagrożonych wykluczeniem społecznym"</t>
  </si>
  <si>
    <t>Otwarci Na Jutro</t>
  </si>
  <si>
    <t>Od apatii do sukcesu!</t>
  </si>
  <si>
    <t>Aktywnie przeciw wykluczeniu</t>
  </si>
  <si>
    <t>Aktywny Żoliborz</t>
  </si>
  <si>
    <t>Uwierz w siebie - Ty też potrafisz</t>
  </si>
  <si>
    <t>Aktywizacja zawodowa i rozwój kompetencji społecznych osób pozostających bez pracy w Dzielnicy Wilanów</t>
  </si>
  <si>
    <t>Twoje życie w twoich rękach - aktywna integracja społeczna w Gminie Łomianki</t>
  </si>
  <si>
    <t>Aktywnie do rozwoju</t>
  </si>
  <si>
    <t>Aktywizacja Społeczno-Zawodowa Bezrobotnych</t>
  </si>
  <si>
    <t>Moja szansa</t>
  </si>
  <si>
    <t>Edukacja Kobiet Bezrobotnych</t>
  </si>
  <si>
    <t>Uwierzmy we własne siły</t>
  </si>
  <si>
    <t>PROGRAM AKTYWIZACJI BEZROBOTNYCH Z PROBLMEM ALKOHOLOWYM</t>
  </si>
  <si>
    <t>Poprawa warunków życia rodzin zagrożonych wykluczeniem społecznym.</t>
  </si>
  <si>
    <t>Szansa na sukces</t>
  </si>
  <si>
    <t>SZANSA</t>
  </si>
  <si>
    <t>Wyrównać szanse</t>
  </si>
  <si>
    <t>Aktywna integracja drogą do zatrudnienia</t>
  </si>
  <si>
    <t>Przeciwdziałanie wykluczeniu społecznemu rodzin znajdujących się w kryzysie - poprzez zapewnienie wsparcia rodzinom i dzieciom.</t>
  </si>
  <si>
    <t>TAK dla aktywnej integracji</t>
  </si>
  <si>
    <t>Moja aktywność - moją szansą</t>
  </si>
  <si>
    <t>"Lepsza przyszłość"</t>
  </si>
  <si>
    <t>"Impuls"</t>
  </si>
  <si>
    <t>"Odkryj swoje mocne strony-wsparcie dla kobiet z gminy Lipsko"</t>
  </si>
  <si>
    <t>"KOBIETO-SZANSA DLA CIEBIE"</t>
  </si>
  <si>
    <t>"SZANSA""</t>
  </si>
  <si>
    <t>"Z bierności ku aktywności"</t>
  </si>
  <si>
    <t>"Powrót do pracy"</t>
  </si>
  <si>
    <t>"Aktywizacja kobiet bezrobotnych w Gminie Rzeczniów"</t>
  </si>
  <si>
    <t>Wspieranie aktywności zawodowej podopiecznych w Płońsku</t>
  </si>
  <si>
    <t>Program aktywnej integracji w Gminie Opinogóra Górna</t>
  </si>
  <si>
    <t>Spróbuj zmienic swoje życie</t>
  </si>
  <si>
    <t>Rozwój aktywnej integracji w Gminie Grudusk</t>
  </si>
  <si>
    <t>Nasza aktywność w drodze do sukcesu</t>
  </si>
  <si>
    <t>Przyszłość zalezy od Ciebie</t>
  </si>
  <si>
    <t>Aktywizacja społeczna i zawodowa osób bezrobotnych  w Gminie Lipowiec Kościelny</t>
  </si>
  <si>
    <t>Aktywna integracja w gminie Nowy Duninów</t>
  </si>
  <si>
    <t>Aktywizacja społeczno - zawodowa osób zagrożonych wykluczeniem społecznym z terenu gminy Troszyn</t>
  </si>
  <si>
    <t>Aktywizacja społeczno - zawodowa osób bezrobotnych w gminie Lelis</t>
  </si>
  <si>
    <t>Nowe umiejętności - nowa szansa</t>
  </si>
  <si>
    <t>Moja szansa na pracę</t>
  </si>
  <si>
    <t>Szansa</t>
  </si>
  <si>
    <t>Aktywizacja osób długotrwale niepracujących w gminie Myszyniec</t>
  </si>
  <si>
    <t>Być aktywną</t>
  </si>
  <si>
    <t>Dążyć do lepszego jutra</t>
  </si>
  <si>
    <t>Od Ciebie zależyTwoja przyszłość</t>
  </si>
  <si>
    <t>Nr umowy</t>
  </si>
  <si>
    <t>POKL.07.01.01-14-206/08-00</t>
  </si>
  <si>
    <t>POKL.07.01.01-14-066/08-00</t>
  </si>
  <si>
    <t>POKL.07.01.01-14-013/08-00</t>
  </si>
  <si>
    <t>POKL.07.01.01-14-008/08-00</t>
  </si>
  <si>
    <t>POKL.07.01.01-14-195/08-00</t>
  </si>
  <si>
    <t>POKL.07.01.01-14-167/08-00</t>
  </si>
  <si>
    <t>POKL.07.01.01-14-088/08-00</t>
  </si>
  <si>
    <t>POKL.07.01.01-14-023/08-00</t>
  </si>
  <si>
    <t>POKL.07.01.01-14-105/08-00</t>
  </si>
  <si>
    <t>POKL.07.01.01-14-025/08-00</t>
  </si>
  <si>
    <t>POKL.07.01.01-14-071/08-00</t>
  </si>
  <si>
    <t>POKL.07.01.01-14-069/08-00</t>
  </si>
  <si>
    <t>POKL.07.01.01-14-078/08-00</t>
  </si>
  <si>
    <t>POKL.07.01.01-14-020/08-00</t>
  </si>
  <si>
    <t>POKL.07.01.01-14-064/08-00</t>
  </si>
  <si>
    <t>POKL.07.01.01-14-057/08-00</t>
  </si>
  <si>
    <t>POKL.07.01.01-14-068/08-00</t>
  </si>
  <si>
    <t>POKL.07.01.01-14-207/08-00</t>
  </si>
  <si>
    <t>POKL.07.01.01-14-213/08-00</t>
  </si>
  <si>
    <t>POKL.07.01.01-14-102/08-00</t>
  </si>
  <si>
    <t>POKL.07.01.01-14-104/08-00</t>
  </si>
  <si>
    <t>POKL.07.01.01-14-208/08-00</t>
  </si>
  <si>
    <t>POKL.07.01.01-14-083/08-00</t>
  </si>
  <si>
    <t>POKL.07.01.01-14-017/08-00</t>
  </si>
  <si>
    <t>POKL.07.01.01-14-004/08-00</t>
  </si>
  <si>
    <t>POKL.07.01.01-14-189/08-00</t>
  </si>
  <si>
    <t>POKL.07.01.01-14-216/08-00</t>
  </si>
  <si>
    <t>POKL.07.01.01-14-076/08-00</t>
  </si>
  <si>
    <t>POKL.07.01.01-14-136/08-00</t>
  </si>
  <si>
    <t>POKL.07.01.01-14-072/08-00</t>
  </si>
  <si>
    <t>POKL.07.01.01-14-192/08-00</t>
  </si>
  <si>
    <t>POKL.07.01.01-14-186/08-00</t>
  </si>
  <si>
    <t>POKL.07.01.01-14-044/08-00</t>
  </si>
  <si>
    <t>POKL.07.01.01-14-194/08-00</t>
  </si>
  <si>
    <t>POKL.07.01.01-14-024/08-00</t>
  </si>
  <si>
    <t>POKL.07.01.01-14-191/08-00</t>
  </si>
  <si>
    <t>POKL.07.01.01-14-129/08-00</t>
  </si>
  <si>
    <t>POKL.07.01.01-14-110/08-00</t>
  </si>
  <si>
    <t>POKL.07.01.01-14-128/08-00</t>
  </si>
  <si>
    <t>POKL.07.01.01-14-009/08-00</t>
  </si>
  <si>
    <t>POKL.07.01.01-14-055/08-00</t>
  </si>
  <si>
    <t>POKL.07.01.01-14-212/08-00</t>
  </si>
  <si>
    <t>POKL.07.01.01-14-130/08-00</t>
  </si>
  <si>
    <t>POKL.07.01.01-14-112/08-00</t>
  </si>
  <si>
    <t>POKL.07.01.01-14-022/08-00</t>
  </si>
  <si>
    <t>POKL.07.01.01-14-121/08-00</t>
  </si>
  <si>
    <t>POKL.07.01.01-14-123/08-00</t>
  </si>
  <si>
    <t>POKL.07.01.01-14-144/08-00</t>
  </si>
  <si>
    <t>POKL.07.01.01-14-054/08-00</t>
  </si>
  <si>
    <t>POKL.07.01.01-14-081/08-00</t>
  </si>
  <si>
    <t>POKL.07.01.01-14-127/08-00</t>
  </si>
  <si>
    <t>POKL.07.01.01-14-150/08-00</t>
  </si>
  <si>
    <t>POKL.07.01.01-14-018/08-00</t>
  </si>
  <si>
    <t>POKL.07.01.01-14-187/08-00</t>
  </si>
  <si>
    <t>POKL.07.01.01-14-001/08-00</t>
  </si>
  <si>
    <t>POKL.07.01.01-14-034/08-00</t>
  </si>
  <si>
    <t>POKL.07.01.01-14-106/08-00</t>
  </si>
  <si>
    <t>POKL.07.01.01-14-070/08-00</t>
  </si>
  <si>
    <t>POKL.07.01.01-14-138/08-00</t>
  </si>
  <si>
    <t>POKL.07.01.01-14-011/08-00</t>
  </si>
  <si>
    <t>POKL.07.01.01-14-033/08-00</t>
  </si>
  <si>
    <t>POKL.07.01.01-14-162/08-00</t>
  </si>
  <si>
    <t>POKL.07.01.01-14-125/08-00</t>
  </si>
  <si>
    <t>POKL.07.01.01-14-016/08-00</t>
  </si>
  <si>
    <t>POKL.07.01.01-14-047/08-00</t>
  </si>
  <si>
    <t>POKL.07.01.01-14-188/08-00</t>
  </si>
  <si>
    <t>POKL.07.01.01-14-094/08-00</t>
  </si>
  <si>
    <t>POKL.07.01.01-14-140/08-00</t>
  </si>
  <si>
    <t>POKL.07.01.01-14-060/08-00</t>
  </si>
  <si>
    <t>POKL.07.01.01-14-153/08-00</t>
  </si>
  <si>
    <t>POKL.07.01.01-14-091/08-00</t>
  </si>
  <si>
    <t>POKL.07.01.01-14-089/08-00</t>
  </si>
  <si>
    <t>POKL.07.01.01-14-027/08-00</t>
  </si>
  <si>
    <t>POKL.07.01.01-14-132/08-00</t>
  </si>
  <si>
    <t>POKL.07.01.01-14-031/08-00</t>
  </si>
  <si>
    <t>POKL.07.01.01-14-099/08-00</t>
  </si>
  <si>
    <t>POKL.07.01.01-14-169/08-00</t>
  </si>
  <si>
    <t>85% z 8</t>
  </si>
  <si>
    <t>róż</t>
  </si>
  <si>
    <t>wkład własny</t>
  </si>
  <si>
    <t>Zestawienie projektów z 2009 roku przeznaczonych do dofinansowania w ramach Poddziałania 7.1.1 zatwierdzonych Uchwałą Zarządu Województwa Mazowieckiego Nr 1274/244/09 z dnia 26 maja 2009 r.</t>
  </si>
  <si>
    <t>POKL.07.01.01-14-152/09</t>
  </si>
  <si>
    <t>Miasto Stołeczne Warszawa /Ośrodek Pomocy Społecznej Dzielnicy Wola</t>
  </si>
  <si>
    <t>Zmieniam swoją przyszłość - aktywna integracja społeczna w Gminie Ożarów Mazowiecki</t>
  </si>
  <si>
    <t>Spróbuj zmienić swoje życie</t>
  </si>
  <si>
    <t>Przyszłość zależy od Ciebie</t>
  </si>
  <si>
    <t>105 738.00</t>
  </si>
  <si>
    <t>122 879.00</t>
  </si>
  <si>
    <t>149 783.00</t>
  </si>
  <si>
    <t>129 151.00</t>
  </si>
  <si>
    <t>101 143.00</t>
  </si>
  <si>
    <t>94 635.51</t>
  </si>
  <si>
    <t>109 976.71</t>
  </si>
  <si>
    <t>134 055.79</t>
  </si>
  <si>
    <t>115 590.15</t>
  </si>
  <si>
    <t>90 522.99</t>
  </si>
  <si>
    <t>Gmina Michałowice/Gminny Ośrodek Pomocy Społecznej</t>
  </si>
  <si>
    <t>POKL.07.01.01-14-043/08-00</t>
  </si>
  <si>
    <t>Gmina Miejska Ciechanów/ MOPS Ciechanów</t>
  </si>
  <si>
    <t>Zestawienie projektów z 2009 roku przeznaczonych do dofinansowania w ramach Poddziałania 7.1.1 zatwierdzonych Uchwałą Zarządu Województwa Mazowieckiego Nr 1274/244/09 z dnia 26 maja 2009 r. oraz Uchwałą zmieniającą Zarządu Województwa Mazowieckiego Nr 1888/264/09 z dnia 21 lipca 2009 r.</t>
  </si>
  <si>
    <t>KL/03861/09/7.1.1</t>
  </si>
  <si>
    <t>POKL.07.01.01-14-002/08-00</t>
  </si>
  <si>
    <t>POKL.07.01.01-14-207/09</t>
  </si>
  <si>
    <t>Gmina Kałuszyn/ Ośrodek Pomocy Społecznej w Kałuszynie</t>
  </si>
  <si>
    <t>"ŻYJ AKTYWNIE, ŻYJ CIEKAWIE 2009"</t>
  </si>
  <si>
    <t>KL/03649/09/7.1.1</t>
  </si>
  <si>
    <t>POKL.07.01.01-14-003/08-00</t>
  </si>
  <si>
    <t>POKL.07.01.01-14-053/09</t>
  </si>
  <si>
    <t>Gmina Tczów/Gminny Ośrodek Pomocy Społecznej</t>
  </si>
  <si>
    <t>Ty też potrafisz</t>
  </si>
  <si>
    <t>KL.03893/09/7.1.1</t>
  </si>
  <si>
    <t>POKL.07.01.01-14-005/08-00</t>
  </si>
  <si>
    <t>POKL.07.01.01-14-041/09</t>
  </si>
  <si>
    <t xml:space="preserve">GMINA MŁAWA / MIEJSKI OŚRODEK POMOCY SPOŁECZNEJ </t>
  </si>
  <si>
    <t>Szansa dla Ciebie</t>
  </si>
  <si>
    <t>KL/03558/09/7.1.1</t>
  </si>
  <si>
    <t>POKL.07.01.01-14-006/08-00</t>
  </si>
  <si>
    <t>POKL.07.01.01-14-102/09</t>
  </si>
  <si>
    <t>Gmina Skaryszew/Miejsko-Gminny Ośrodek Pomocy Społecznej w Skaryszewie</t>
  </si>
  <si>
    <t>Dać Szansę</t>
  </si>
  <si>
    <t>KL/04072/09/7.1.1</t>
  </si>
  <si>
    <t>POKL.07.01.01-14-007/08-00</t>
  </si>
  <si>
    <t>POKL.07.01.01-14-148/09</t>
  </si>
  <si>
    <t>Gmina Jedlińsk/Gminny Ośrodek Pomocy Społecznej w Jedlińsku</t>
  </si>
  <si>
    <t>Kobieta aktywna - kobietą jutra</t>
  </si>
  <si>
    <t>KL/03615/09/7.1.1</t>
  </si>
  <si>
    <t>POKL.07.01.01-14-010/08-00</t>
  </si>
  <si>
    <t>POKL.07.01.01-14-007/09</t>
  </si>
  <si>
    <t>Gmina Przytyk/Gminny Ośrodek Pomocy Społeczej w Przytyku</t>
  </si>
  <si>
    <t>SZANSA NA LEPSZE JUTRO</t>
  </si>
  <si>
    <t>KL/04067/09/7.1.1</t>
  </si>
  <si>
    <t>POKL.07.01.01-14-012/08-00</t>
  </si>
  <si>
    <t>POKL.07.01.01-14-054/09</t>
  </si>
  <si>
    <t>Gmina Iłża/MGOPS w Iłży</t>
  </si>
  <si>
    <t>Aktywność - kluczem do sukcesu</t>
  </si>
  <si>
    <t>KL/03791/09/7.1.1</t>
  </si>
  <si>
    <t>POKL.07.01.01-14-019/08-00</t>
  </si>
  <si>
    <t>POKL.07.01.01-14-055/09</t>
  </si>
  <si>
    <t>Gmina Wierzbica/Gminny Ośrodek Pomocy Społecznej</t>
  </si>
  <si>
    <t>Aktywność - Twoja Przyszłość</t>
  </si>
  <si>
    <t>KL.04100/09/7.1.1</t>
  </si>
  <si>
    <t>POKL.07.01.01-14-026/08-00</t>
  </si>
  <si>
    <t>POKL.07.01.01-14-158/09</t>
  </si>
  <si>
    <t xml:space="preserve">Gmina Stupsk/ Gminny Osrodek Pomocy Społecznej </t>
  </si>
  <si>
    <t>CZAS NA ZMIANY</t>
  </si>
  <si>
    <t>KL/04042/09/7.1.1</t>
  </si>
  <si>
    <t>POKL.07.01.01-14-029/08-00</t>
  </si>
  <si>
    <t>POKL.07.01.01-14-213/09</t>
  </si>
  <si>
    <t>Miasto Ostrołęka/Miejski Ośrodek Pomocy Rodzinie</t>
  </si>
  <si>
    <t>Wracam na rynek pracy</t>
  </si>
  <si>
    <t>KL/03860/09/7.1.1</t>
  </si>
  <si>
    <t>POKL.07.01.01-14-030/08-00</t>
  </si>
  <si>
    <t>POKL.07.01.01-14-013/09</t>
  </si>
  <si>
    <t>Gmina Wołomin/Ośrodek Pomocy Społecznej w Wołominie</t>
  </si>
  <si>
    <t>Wołomińskie szanse - powrót do aktywności</t>
  </si>
  <si>
    <t>KL/03915/09/7.1.1</t>
  </si>
  <si>
    <t>POKL.07.01.01-14-032/08-00</t>
  </si>
  <si>
    <t>POKL.07.01.01-14-074/09</t>
  </si>
  <si>
    <t>Gmina/Miasto Milanówek/Ośrodek Pomocy Społecznej w Milanówku</t>
  </si>
  <si>
    <t>MILA II MAMA IDZIE DO PRACY</t>
  </si>
  <si>
    <t>KL.03743/09/7.1.1</t>
  </si>
  <si>
    <t>POKL.07.01.01-14-035/08-00</t>
  </si>
  <si>
    <t>POKL.07.01.01-14-160/09</t>
  </si>
  <si>
    <t>Gmina Wieczfnia Kościelna/ Gminny Ośrodek Pomocy Społecznej w Wieczfni Kościelnej</t>
  </si>
  <si>
    <t>Od jutra idę do pracy</t>
  </si>
  <si>
    <t>KL/03718/09/7.1.1</t>
  </si>
  <si>
    <t>POKL.07.01.01-14-036/08-00</t>
  </si>
  <si>
    <t>POKL.07.01.01-14-109/09</t>
  </si>
  <si>
    <t>Gmina Kadzidło/ Ośrodek Pomocy Społecznej</t>
  </si>
  <si>
    <t>Aktywizacja społeczno- zawodowa osób bezrobotnych na terenie gminy Kadzidło</t>
  </si>
  <si>
    <t>KL/03943/09/7.1.1</t>
  </si>
  <si>
    <t>POKL.07.01.01-14-039/08-00</t>
  </si>
  <si>
    <t>POKL.07.01.01-14-169/09</t>
  </si>
  <si>
    <t>Gmina Liw/Gminny Ośrodek Pomocy Społecznej</t>
  </si>
  <si>
    <t>"Uwierzyć w siebie"</t>
  </si>
  <si>
    <t>KL/03751/09/7.1.1</t>
  </si>
  <si>
    <t>POKL.07.01.01-14-042/08-00</t>
  </si>
  <si>
    <t>POKL.07.01.01-14-204/09</t>
  </si>
  <si>
    <t>Miasto Stołeczne Warszawa/Ośrodek Pomocy Społecznej Dzielnicy Ursynów m.st. Warszawy</t>
  </si>
  <si>
    <t>Dobra marka - OPS Ursynów budzi do życia</t>
  </si>
  <si>
    <t>KL/03823/09/7.1.1</t>
  </si>
  <si>
    <t>POKL.07.01.01-14-045/08-00</t>
  </si>
  <si>
    <t>POKL.07.01.01-14-040/09.</t>
  </si>
  <si>
    <t>Gmina Miasta Radom - Miasto na Prawach Powiatu/Miejski Ośrodek Pomocy Społecznej</t>
  </si>
  <si>
    <t>Aktywność szansą na lepsze jutro</t>
  </si>
  <si>
    <t>KL/03761/09/7.1.1</t>
  </si>
  <si>
    <t>POKL.07.01.01-14-046/08-00</t>
  </si>
  <si>
    <t>POKL.07.01.01-14-197/09</t>
  </si>
  <si>
    <t>Gmina Dzierzążnia/Gminny Ośrodek Pomocy Społecznej</t>
  </si>
  <si>
    <t>Aktywność - to lepsza przyszłość</t>
  </si>
  <si>
    <t>KL/03774/09/7.1.1</t>
  </si>
  <si>
    <t>POKL.07.01.01-14-049/08-00</t>
  </si>
  <si>
    <t>POKL.07.01.01-14-153/09</t>
  </si>
  <si>
    <t xml:space="preserve">Gmina Czerwonka/ GOPS w Czerwonce </t>
  </si>
  <si>
    <t>Razem możemy więcej</t>
  </si>
  <si>
    <t>KL/03644/09/7.1.1</t>
  </si>
  <si>
    <t>POKL.07.01.01-14-050/08-00</t>
  </si>
  <si>
    <t>POKL.07.01.01-14-155/09</t>
  </si>
  <si>
    <t>Gmina Radzanowo/Gminny Ośrodek Pomocy Społecznej w Radzanowie</t>
  </si>
  <si>
    <t>Integracja zawodowa osób długotrwale bezrobotnych z terenu Gminy Radzanowo</t>
  </si>
  <si>
    <t>KL/03829/09/7.1.1</t>
  </si>
  <si>
    <t>POKL.07.01.01-14-056/08-00</t>
  </si>
  <si>
    <t>POKL.07.01.01-14-199/09</t>
  </si>
  <si>
    <t>Gmina Płoniawy- Bramura/ Ośrodek Pomocy Społecznej</t>
  </si>
  <si>
    <t>Aktywizacja społeczno- zawodowa bezrobotnych w gminie Płoniawy- Bramura</t>
  </si>
  <si>
    <t>KL/03681/09/7.1.1</t>
  </si>
  <si>
    <t>POKL.07.01.01-14-058/08-00</t>
  </si>
  <si>
    <t>POKL.07.01.01-14-205/09</t>
  </si>
  <si>
    <t>Gmina Obryte/ Ośrodek Pomocy Społecznej w Obrytem</t>
  </si>
  <si>
    <t>Razem i aktywnie</t>
  </si>
  <si>
    <t>KL/03849/09/7.1.1</t>
  </si>
  <si>
    <t>POKL.07.01.01-14-059/08-00</t>
  </si>
  <si>
    <t>POKL.07.01.01-14-200/09</t>
  </si>
  <si>
    <t>Gmina Wiązowna / Gminny Ośrodek Pomocy Społecznej w Wiązownie</t>
  </si>
  <si>
    <t>Program Aktywizacji Społeczno-Zawodowej Osób bezrobotnych z terenu Gminy Wiązowna</t>
  </si>
  <si>
    <t>KL/03929/09/7.1.1</t>
  </si>
  <si>
    <t>POKL.07.01.01-14-061/08-00</t>
  </si>
  <si>
    <t>POKL.07.01.02-14-085/09</t>
  </si>
  <si>
    <t>Gmina Zabrodzie/Gminny Ośrodek Pomocy Społecznej</t>
  </si>
  <si>
    <t>Aktywizacja zawodowa osób bezrobotnych na wsi</t>
  </si>
  <si>
    <t>KL/03801/09/7.1.1</t>
  </si>
  <si>
    <t>POKL.07.01.01-14-062/08-00</t>
  </si>
  <si>
    <t>POKL.07.01.01-14-180/09</t>
  </si>
  <si>
    <t>Gmina Brudzeń Duży/Gminny Ośrodek Pomocy Społecznej w Brudzeniu Dużym</t>
  </si>
  <si>
    <t>Aktywna integracja w gminie Brudzeń Duży</t>
  </si>
  <si>
    <t>KL/03627/09/7.1.1</t>
  </si>
  <si>
    <t>POKL.07.01.01-14-067/08-00</t>
  </si>
  <si>
    <t>POKL.07.01.01-14-043/09</t>
  </si>
  <si>
    <t>Gmina Bodzanów/Gminny Ośrodek Pomocy Społecznej</t>
  </si>
  <si>
    <t>Aktywna integracja osób korzystających ze wsparcia Gminnego Ośrodka Pomocy Społecznej w Bodzanowie - szansą na powrót na rynek pracy</t>
  </si>
  <si>
    <t>KL.03914/09/7.1.1</t>
  </si>
  <si>
    <t>POKL.07.01.01-14-073/08-00</t>
  </si>
  <si>
    <t>POKL.07.01.01-14-182/09</t>
  </si>
  <si>
    <t>Gmina Nowe Miasto/Gminny Ośrodek Pomocy Społecznej w Nowym Mieście</t>
  </si>
  <si>
    <t>Intedracja społeczna w Gminie Nowe Miasto</t>
  </si>
  <si>
    <t>KL/03811/09/7.1.1</t>
  </si>
  <si>
    <t>POKL.07.01.01-14-077/08-00</t>
  </si>
  <si>
    <t>POKL.07.01.01-14-125/09</t>
  </si>
  <si>
    <t xml:space="preserve"> Gmina i Miasto Grójec/Miejsko Gminny Ośrodek Pomocy Społecznej w Grójcu</t>
  </si>
  <si>
    <t>"Myśl Planuj Działaj"Grójecki Program Integracji Społecznej</t>
  </si>
  <si>
    <t>KL/03687/09/7.1.1</t>
  </si>
  <si>
    <t>POKL.07.01.01-14-079/08-00</t>
  </si>
  <si>
    <t>POKL.07.01.01-14-096/09</t>
  </si>
  <si>
    <t>Gmina w Potworowie/ Gminny Ośrodek Pomocy Społecznej w Potworowie</t>
  </si>
  <si>
    <t>Nadzieja na lepsze jutro szansą przyszłości</t>
  </si>
  <si>
    <t>KL/03526/09/7.1.1</t>
  </si>
  <si>
    <t>POKL.07.01.01-14-080/08-00</t>
  </si>
  <si>
    <t>POKL.07.01.01-14-084/09</t>
  </si>
  <si>
    <t>Gmina Łochów/Miejsko-Gminny Ośrodek Pomocy Społecznej w Łochowie</t>
  </si>
  <si>
    <t>I TY MOŻESZ</t>
  </si>
  <si>
    <t>KL/03788/09/7.1.1</t>
  </si>
  <si>
    <t>POKL.07.01.01-14-087/08-00</t>
  </si>
  <si>
    <t>POKL.07.01.01-14-090/09</t>
  </si>
  <si>
    <t>GMINA GNIEWOSZÓW /OPS</t>
  </si>
  <si>
    <t>Nowe umiejętności kapitałem na przyszłość - promocja aktywnej integracji społecznej i zawodowej w Gminie Gniewoszów</t>
  </si>
  <si>
    <t>KL.03938/09/7.1.1</t>
  </si>
  <si>
    <t>POKL.07.01.01-14-095/08-00</t>
  </si>
  <si>
    <t>POKL.07.01.01-14-214/09</t>
  </si>
  <si>
    <t>Gmina Strzegowo/ Gminny Ośrodek Pomocy Społecznej Strzegowo</t>
  </si>
  <si>
    <t xml:space="preserve">AKTYWIZACJA  SPOŁECZNO - ZAWODOWA  BEZROBOTNYCH GMINY STRZEGOWO  </t>
  </si>
  <si>
    <t>KL/03826/09/7.1.1</t>
  </si>
  <si>
    <t>POKL.07.01.01-14-096/08-00</t>
  </si>
  <si>
    <t>POKL.07.01.01-14-088/09</t>
  </si>
  <si>
    <t>Gmina Stoczek/Gminny Ośrodek Pomocy Społecznej w Stoczku</t>
  </si>
  <si>
    <t>Program Aktywizacji Społeczno-Zawodowej Osób Zagrożonych Wykluczeniem Społecznym w Gminie Stoczek</t>
  </si>
  <si>
    <t>KL/04002/09/7.1.1</t>
  </si>
  <si>
    <t>POKL.07.01.01-14-097/08-00</t>
  </si>
  <si>
    <t>POKL.07.01.01-14-171/09</t>
  </si>
  <si>
    <t>Miasto Siedlce/Miejski Ośrodek Pomocy Rodzinie</t>
  </si>
  <si>
    <t>"Stawiam na siebie!"</t>
  </si>
  <si>
    <t>KL/04030/09/7.1.1</t>
  </si>
  <si>
    <t>POKL.07.01.01-14-100/08-00</t>
  </si>
  <si>
    <t>POKL.07.01.01-14-221/09</t>
  </si>
  <si>
    <t>Gmina Olszewo-Borki/Gminny Ośrodek Pomocy Społecznej w Olszewie Borkach</t>
  </si>
  <si>
    <t>Aktywizacja społeczno-zawodowa osób bezrobotnych z tereny gminy Olszewo-Borki</t>
  </si>
  <si>
    <t>KL/03840/09/7.1.1</t>
  </si>
  <si>
    <t>POKL.07.01.01-14-101/08-00</t>
  </si>
  <si>
    <t>POKL.07.01.01-14-092/09</t>
  </si>
  <si>
    <t>Gmina Młynarze/ Gminny Ośrodek Pomocy Społecznej w Młynarzach</t>
  </si>
  <si>
    <t>Powracamy na rynek pracy</t>
  </si>
  <si>
    <t>KL/03562/09/7.1.1</t>
  </si>
  <si>
    <t>POKL.07.01.01-14-107/08-00</t>
  </si>
  <si>
    <t>POKL.07.01.01-14-080/09</t>
  </si>
  <si>
    <t>Gmina Nadarzyn / Gminny Ośrodek Pomocy Społecznej w Nadarzynie</t>
  </si>
  <si>
    <t>ROZWÓJ - SZANSA - AKTYWNOŚĆ</t>
  </si>
  <si>
    <t>KL/03748/09/7.1.1</t>
  </si>
  <si>
    <t>POKL.07.01.01-14-113/08-00</t>
  </si>
  <si>
    <t>POKL.07.01.01-14-162/09</t>
  </si>
  <si>
    <t>Gmina Jedlnia-Letnisko/Gminny Ośrodek Pomocy Społecznej w Jedlni-Letnisko</t>
  </si>
  <si>
    <t>CZAS DLA AKTYWNYCH</t>
  </si>
  <si>
    <t>KL/03844/09/7.1.1</t>
  </si>
  <si>
    <t>POKL.07.01.01-14-115/08-00</t>
  </si>
  <si>
    <t>POKL.07.01.01-14-113/09</t>
  </si>
  <si>
    <t>Gmina Halinów/Miejski Ośrodek Pomocy Społecznej</t>
  </si>
  <si>
    <t>"Zmieniając siebie..."</t>
  </si>
  <si>
    <t>KL/03870/09/7.1.1</t>
  </si>
  <si>
    <t>POKL.07.01.01-14-116/08-00</t>
  </si>
  <si>
    <t>POKL.07.01.01-14-132/09</t>
  </si>
  <si>
    <t>Gmina Pionki/Gminny Ośrodek Pomocy Społecznej w Pionkach</t>
  </si>
  <si>
    <t>Aktywizacja bezrobotnego powrotem do życia zawodowego</t>
  </si>
  <si>
    <t>KL/03667/09/7.1.1</t>
  </si>
  <si>
    <t>POKL.07.01.01-14-119/08-00</t>
  </si>
  <si>
    <t>POKL.07.01.01-14-073/09</t>
  </si>
  <si>
    <t>GMINA KOWALA/GMINNY OŚRODEK POMOCY SPOŁECZNEJ</t>
  </si>
  <si>
    <t>POMOC SPOŁECZNA BARDZO CZĘSTO SKUTECZNA</t>
  </si>
  <si>
    <t>KL/03593/09/7.1.1</t>
  </si>
  <si>
    <t>POKL.07.01.01-14-120/08-00</t>
  </si>
  <si>
    <t>POKL.07.01.01-14-220/09</t>
  </si>
  <si>
    <t>Gmina Wąsewo/ Gminny Ośrodek Pomocy Społecznej w Wąsewie</t>
  </si>
  <si>
    <t>Aktywne Wąsewo</t>
  </si>
  <si>
    <t>KL/03642/09/7.1.1</t>
  </si>
  <si>
    <t>POKL.07.01.01-14-124/08-00</t>
  </si>
  <si>
    <t>POKL.07.01.01-14-052/09</t>
  </si>
  <si>
    <t>Gmina Korczew/Gminny Ośrodek Pomocy Społecznej w Korczewie</t>
  </si>
  <si>
    <t>Podniesienie kwalifikacji moim kluczem do lepszego i godnego życia</t>
  </si>
  <si>
    <t>KL/03425/09/7.1.1</t>
  </si>
  <si>
    <t>POKL.07.01.01-14-131/08-00</t>
  </si>
  <si>
    <t>POKL.07.01.01-14-051/09</t>
  </si>
  <si>
    <t>GMINA KOTUŃ/GMINNY OŚRODEK POMOCY SPOŁECZNEJ</t>
  </si>
  <si>
    <t>Lepsze wykształcenie-nadzieją na lepsze jutro</t>
  </si>
  <si>
    <t>KL/03614/09/7.1.1</t>
  </si>
  <si>
    <t>POKL.07.01.01-14-133/08-00</t>
  </si>
  <si>
    <t>POKL.07.01.01-14-070/09</t>
  </si>
  <si>
    <t>Gmina Zakrzew - Gminny Ośrodek Pomocy Społecznej</t>
  </si>
  <si>
    <t>Zdobywaj wiedzę a zdobędziesz pracę</t>
  </si>
  <si>
    <t>KL/03569/09/7.1.1</t>
  </si>
  <si>
    <t>POKL.07.01.01-14-134/08-00</t>
  </si>
  <si>
    <t>POKL.07.01.01-14-006/09</t>
  </si>
  <si>
    <t>Miasto i Gmina Szydłowiec/Miejski Ośrodek Pomocy Społecznej</t>
  </si>
  <si>
    <t>Będziesz zaradny-wygrasz</t>
  </si>
  <si>
    <t>KL/03510/09/7.1.1</t>
  </si>
  <si>
    <t>POKL.07.01.01-14-135/08-00</t>
  </si>
  <si>
    <t>POKL.07.01.01-14-083/09</t>
  </si>
  <si>
    <t>Gmina Repki/Gminny Ośrodek Pomocy Społecznej</t>
  </si>
  <si>
    <t>Będę pracować - bo chcę i potrafię. Aktywizacja kobiet z Gminy Repki - nieaktywnych zawodowo i korzystających ze świadczeń pomocy społecznej.</t>
  </si>
  <si>
    <t>KL/04211/09/7.1.1</t>
  </si>
  <si>
    <t>POKL.07.01.01-14-139/08-00</t>
  </si>
  <si>
    <t>POKL.07.01.01-14-123/09</t>
  </si>
  <si>
    <t>Gmina Miasta Sulejówek/MOPS</t>
  </si>
  <si>
    <t>Aktywność zawodowa -moją szansą</t>
  </si>
  <si>
    <t>KL/03789/09/7.1.1</t>
  </si>
  <si>
    <t>POKL.07.01.01-14-142/08-00</t>
  </si>
  <si>
    <t>POKL.07.01.01-14-217/09</t>
  </si>
  <si>
    <t>Gmina Staroźreby/Gminny Ośrodek Pomocy Społecznej</t>
  </si>
  <si>
    <t>Aktywna integracja w gminie Staroźreby</t>
  </si>
  <si>
    <t>KL/03956/09/7.1.1</t>
  </si>
  <si>
    <t>POKL.07.01.01-14-147/08-00</t>
  </si>
  <si>
    <t>POKL.07.01.01-14-174/09</t>
  </si>
  <si>
    <t>Gmina Siedlce/Gminny Ośrodek Pomocy Społecznej w Siedlcach</t>
  </si>
  <si>
    <t>Prosto przed siebie</t>
  </si>
  <si>
    <t>KL/04070/09/7.1.1</t>
  </si>
  <si>
    <t>POKL.07.01.01-14-151/08-00</t>
  </si>
  <si>
    <t>POKL.07.01.01-14-163/09</t>
  </si>
  <si>
    <t>Gmina Odrzywół/Gminny Ośrodek Pomocy Społecznej</t>
  </si>
  <si>
    <t>Nadzieja na lepsze jutro</t>
  </si>
  <si>
    <t>KL/03643/09/7.1.1</t>
  </si>
  <si>
    <t>POKL.07.01.01-14-152/08-00</t>
  </si>
  <si>
    <t>POKL.07.01.01-14-008/09</t>
  </si>
  <si>
    <t>Gmina Gózd/Gminny Ośrodek Pomocy Społecznej</t>
  </si>
  <si>
    <t>Reintegracja społeczna i zawodowa "Szansa</t>
  </si>
  <si>
    <t>KL/03695/09/7.1.1</t>
  </si>
  <si>
    <t>POKL.07.01.01-14-155/08-00</t>
  </si>
  <si>
    <t>POKL.07.01.01-14-206/09</t>
  </si>
  <si>
    <t>Gmina Solec nad Wisłą/Gminny Ośrodek Pomocy Społecznej w Solcu nad Wisłą</t>
  </si>
  <si>
    <t>Aktywizacja zawodowa moją szansą</t>
  </si>
  <si>
    <t>KL/03949/09/7.1.1</t>
  </si>
  <si>
    <t>POKL.07.01.01-14-158/08-00</t>
  </si>
  <si>
    <t>POKL.07.01.01-14-194/09</t>
  </si>
  <si>
    <t xml:space="preserve">Gmina Rzekuń/Ośrodek Pomocy Społecznej w Rzekuniu </t>
  </si>
  <si>
    <t>Aktywizacja społeczno-zawodowa osób pozostających bez pracy „Zacznijmy od nowa”</t>
  </si>
  <si>
    <t>KL.03461/09/7.1.1</t>
  </si>
  <si>
    <t>POKL.07.01.01-14-159/08-00</t>
  </si>
  <si>
    <t>POKL.07.01.01-14-161/09</t>
  </si>
  <si>
    <t>Gmina Szydłowo / Gminny Ośrodek Pomocy Społecznej w Szydłowie</t>
  </si>
  <si>
    <t>Inwestuj w siebie</t>
  </si>
  <si>
    <t>KL/03701/09/7.1.1</t>
  </si>
  <si>
    <t>POKL.07.01.01-14-160/08-00</t>
  </si>
  <si>
    <t>POKL.07.01.01-14-157/09</t>
  </si>
  <si>
    <t>Gmina Sienno / Gminny Ośrodek Pomocy Społecznej</t>
  </si>
  <si>
    <t>Nie jestem bez szans - umiem więcej - mogę więcej</t>
  </si>
  <si>
    <t>KL/03847/09/7.1.1</t>
  </si>
  <si>
    <t>POKL.07.01.01-14-161/08-00</t>
  </si>
  <si>
    <t>POKL.07.01.01-14-136/09</t>
  </si>
  <si>
    <t>Miasto i Gmina Białobrzegi - MGOPS Białobrzegi</t>
  </si>
  <si>
    <t>Pomoc społeczna zawsze skuteczna</t>
  </si>
  <si>
    <t>KL/03589/09/7.11</t>
  </si>
  <si>
    <t>POKL.07.01.01-14-163/08-00</t>
  </si>
  <si>
    <t>POKL.07.01.01-14-195/09</t>
  </si>
  <si>
    <t>Gmina Różan/Ośrodek Pomocy Społecznej w Różanie</t>
  </si>
  <si>
    <t>Przez aktywność do zatrudnienia</t>
  </si>
  <si>
    <t>KL/03850/09/7.1.1</t>
  </si>
  <si>
    <t>POKL.07.01.01-14-170/08-00</t>
  </si>
  <si>
    <t>POKL.07.01.01-14-115/09</t>
  </si>
  <si>
    <t>Gmina Sokołów Podlaski /Gminny Ośrodek Pomocy Społecznej w Sokołowie Podlaskim</t>
  </si>
  <si>
    <t>"Pomyśl o przyszłości"</t>
  </si>
  <si>
    <t>KL/03750/09/7.1.1</t>
  </si>
  <si>
    <t>POKL.07.01.01-14-171/08-00</t>
  </si>
  <si>
    <t>POKL.07.01.01-14-030/09</t>
  </si>
  <si>
    <t>Gmina Zwoleń/Miejski Ośrodek Pomocy Społecznej w Zwoleniu</t>
  </si>
  <si>
    <t>Uwierz w swoje możliwości</t>
  </si>
  <si>
    <t>KL/04029/09/7.1.1</t>
  </si>
  <si>
    <t>POKL.07.01.01-14-175/08-00</t>
  </si>
  <si>
    <t>POKL.07.01.01-14-173/09</t>
  </si>
  <si>
    <t>Miasto Węgrów/Centrum Pomocy Społecznej w Węgrowie</t>
  </si>
  <si>
    <t>Kontrakt socjalny Twoją szansą - etap II</t>
  </si>
  <si>
    <t>KL.03600/09/7.1.1</t>
  </si>
  <si>
    <t>POKL.07.01.01-14-176/08-00</t>
  </si>
  <si>
    <t>POKL.07.01.01-14-156/09</t>
  </si>
  <si>
    <t xml:space="preserve">GMINA OJRZEŃ/GMINNY OŚRODEK POMOCY  SPOŁECZNEJ W OJRZENIU </t>
  </si>
  <si>
    <t>Nowy zawód- nawa przyszłość</t>
  </si>
  <si>
    <t>KL/03530/09/7.1.1</t>
  </si>
  <si>
    <t>POKL.07.01.01-14-084/08-00</t>
  </si>
  <si>
    <t>POKL.07.01.01-14-201/09</t>
  </si>
  <si>
    <t>Miasto Stołeczne Warszawa / Ośrodek Pomocy Społecznej Dzielnicy Ochota m. st. Warszawy</t>
  </si>
  <si>
    <t>Program aktywizacji zawodowej bezrobotnych i biernych zawodowo osób z Dzielnicy Ochota</t>
  </si>
  <si>
    <t>KL/03906/09/7.1.1</t>
  </si>
  <si>
    <t>POKL.07.01.01-14-180/08-00</t>
  </si>
  <si>
    <t>POKL.07.01.01-14-154/09</t>
  </si>
  <si>
    <t>Gmina Miasta Gostynina/Miejski Ośrodek Pomocy Społecznej w Gostyninie</t>
  </si>
  <si>
    <t>SIŁA TKWI W TOBIE - POMOŻEMY CI JA WYDOBYĆ</t>
  </si>
  <si>
    <t>KL/03772/09/7.1.1</t>
  </si>
  <si>
    <t>POKL.07.01.01-14-182/08-00</t>
  </si>
  <si>
    <t>POKL.07.01.01-14-140/09</t>
  </si>
  <si>
    <t>Gmina Stromiec/Gminny Ośrodek Pomocy Społecznej w Stromcu</t>
  </si>
  <si>
    <t>Przekonaj się, że możesz</t>
  </si>
  <si>
    <t>KL/03616/09/7.1.1</t>
  </si>
  <si>
    <t>POKL.07.01.01-14-185/08-00</t>
  </si>
  <si>
    <t>POKL.07.01.01-14-086/09</t>
  </si>
  <si>
    <t>Gmina Jabłonna Lacka/Gminny Ośrodek Pomocy Społecznej w Jabłonnie Lackiej</t>
  </si>
  <si>
    <t>Aktywizacja Zawodowa Kobiet Długotrwale Bezrobotnych w Gminie Jabłonna Lacka</t>
  </si>
  <si>
    <t>KL/04064/09/7.1.1</t>
  </si>
  <si>
    <t>POKL.07.01.01-14-193/08-00</t>
  </si>
  <si>
    <t>POKL.07.01.02-14-078/09</t>
  </si>
  <si>
    <t>Gmina Zakroczym/Ośrodek Pomocy Społecznej</t>
  </si>
  <si>
    <t>"Lepsze jutro - aktywizacja społeczna i zawodowa osób zagrożonych wykluczeniem społecznym"</t>
  </si>
  <si>
    <t>KL/03707/09/7.1.1</t>
  </si>
  <si>
    <t>POKL.07.01.01-14-196/08-00</t>
  </si>
  <si>
    <t>POKL.07.01.01-14-141/09</t>
  </si>
  <si>
    <t>Gmina Klwów/Gminny Ośrodek Pomocy Społecznej w Klwowie</t>
  </si>
  <si>
    <t>KL/03700/09/7.1.1</t>
  </si>
  <si>
    <t>POKL.07.01.01-14-197/08-00</t>
  </si>
  <si>
    <t>POKL.07.01.01-14-211/09</t>
  </si>
  <si>
    <t>Gmina Rząśnik/Ośrodek Pomocy Społecznej</t>
  </si>
  <si>
    <t>Wyrównanie szans dla bezrobotnych</t>
  </si>
  <si>
    <t>KL/04078/09/7.1.1</t>
  </si>
  <si>
    <t>POKL.07.01.01-14-198/08-00</t>
  </si>
  <si>
    <t>POKL.07.01.01-14-167/09</t>
  </si>
  <si>
    <t>Gmina Kosów Lacki /Miejsko-Gminny Ośrodek Pomocy Społecznej</t>
  </si>
  <si>
    <t>"Szansa na lepsze jutro - aktywizacja zawodowa na terenie Miasta i Gminy Kosów Lacki"</t>
  </si>
  <si>
    <t>KL/03598/09/7.1.1</t>
  </si>
  <si>
    <t>POKL.07.01.01-14-203/08-00</t>
  </si>
  <si>
    <t>POKL.07.01.01-14-089/09</t>
  </si>
  <si>
    <t>Gmina Skórzec/Gminny Ośrodek Pomocy Społecznej w Skórcu</t>
  </si>
  <si>
    <t>Nowa szansa cd.</t>
  </si>
  <si>
    <t>KL/04054/09/7.1.1</t>
  </si>
  <si>
    <t>POKL.07.01.01-14-209/08-00</t>
  </si>
  <si>
    <t>POKL.07.01.01-14-097/09</t>
  </si>
  <si>
    <t>Gmina Jastrzębia/GOPS Jastrzębia</t>
  </si>
  <si>
    <t>Inwestując w człowieka pomnażamy kapitał społeczny i wygrywamy przyszłość</t>
  </si>
  <si>
    <t>KL.03854/09/7.1.1</t>
  </si>
  <si>
    <t>POKL.07.01.01-14-210/08-00</t>
  </si>
  <si>
    <t>POKL.07.01.01-14-168/09</t>
  </si>
  <si>
    <t xml:space="preserve">Gmina Dzierzgowo/ Gminny Ośrodek Pomocy Społecznej </t>
  </si>
  <si>
    <t>Jesteśmy gotowi</t>
  </si>
  <si>
    <t>KL.04025/09/7.1.1</t>
  </si>
  <si>
    <t>POKL.07.01.01-14-220/08-00</t>
  </si>
  <si>
    <t>POKL.07.01.01-14-042/09</t>
  </si>
  <si>
    <t>Gmina Wiśniewo / Gminny Ośrodek Pomocy Społecznej Wiśniewo</t>
  </si>
  <si>
    <t>Aktywizacja społeczna i zawodowa osób nieaktywnych zawodowo oraz bezrobotnych z terenu Gminy Wiśniewo</t>
  </si>
  <si>
    <t>KL/03507/09/7.1.1</t>
  </si>
  <si>
    <t>POKL.07.01.01-14-001/09</t>
  </si>
  <si>
    <t>Gmina Jastrząb/ Gminny Ośrodek Pomocy Społecznej w Jastrzębiu</t>
  </si>
  <si>
    <t>Aktywna integracja w Gminie Jastrząb - szansą na lepsze jutro</t>
  </si>
  <si>
    <t>KL/03705/09/7.1.1</t>
  </si>
  <si>
    <t>POKL.07.01.01-14-027/09</t>
  </si>
  <si>
    <t>Gmina Orońsko / Gminny Ośrodek Pomocy Społecznej w Orońsku</t>
  </si>
  <si>
    <t>OD BIERNOŚCI DO AKTYWNOŚCI - PROGRAM AKTYWNEJ INTEGRACJI W GMINIE OROŃSKO</t>
  </si>
  <si>
    <t>KL/03433/09/7.1.1</t>
  </si>
  <si>
    <t>POKL.07.01.01-14-049/09</t>
  </si>
  <si>
    <t>Gmina Suchożebry/Gminny Ośrodek Pomocy Społecznej</t>
  </si>
  <si>
    <t>"Uwierz w siebie"</t>
  </si>
  <si>
    <t>KL/03419/09/7.1.1</t>
  </si>
  <si>
    <t>POKL.07.01.01-14-050/09</t>
  </si>
  <si>
    <t>Gmina Mokobody/GOPS Mokobody</t>
  </si>
  <si>
    <t>AKTYWNOŚĆ ZAWODOWA BEZROBOTNYCH W GMINIE MOKOBODY</t>
  </si>
  <si>
    <t>KL/03673/09/7.1.1</t>
  </si>
  <si>
    <t>POKL.07.01.01-14-056/09</t>
  </si>
  <si>
    <t>Gmina Wolanów/Gminny Ośrodek Pomocy Społecznej w Wolanowie</t>
  </si>
  <si>
    <t>Nie czekaj - bądź aktywny</t>
  </si>
  <si>
    <t>KL/03685/09/7.1.1</t>
  </si>
  <si>
    <t>POKL.07.01.01-14-061/09</t>
  </si>
  <si>
    <t>Gmina/GOPS Głowaczów</t>
  </si>
  <si>
    <t>Program aktywizacji społeczno-zawodowej osób bezrobotnych w gminie Głowaczów</t>
  </si>
  <si>
    <t>KL/03463/09/7.1.1</t>
  </si>
  <si>
    <t>POKL.07.01.01-14-069/09</t>
  </si>
  <si>
    <t>Miasto i Gmina Serock/Ośrodek Pomocy Społecznej w Serocku</t>
  </si>
  <si>
    <t>Z nadzieją w przyszłość</t>
  </si>
  <si>
    <t>KL/03724/09/7.1.1</t>
  </si>
  <si>
    <t>POKL.07.01.01-14-076/09</t>
  </si>
  <si>
    <t>Gmina Ciepielów / Gminny Ośrodek Pomocy Społecznej w Ciepielowie</t>
  </si>
  <si>
    <t>Szansa na Lepsze Jutro</t>
  </si>
  <si>
    <t>KL/03638/09/7.1.1</t>
  </si>
  <si>
    <t>POKL.07.01.01-14-082/09</t>
  </si>
  <si>
    <t>Gmina Paprotnia/Gminny Ośrodek Pomocy Społecznej w Paprotni</t>
  </si>
  <si>
    <t>Aktywizacja długotrwale bezrobotnych z terenu Gminy Paprotnia</t>
  </si>
  <si>
    <t>KL/03635/09/7.1.1</t>
  </si>
  <si>
    <t>POKL.07.01.01-14-087/09</t>
  </si>
  <si>
    <t>GMINA STARA KORNICA/GMINNY OŚRODEK POMOCY SPOŁECZNEJ</t>
  </si>
  <si>
    <t>Bliżej pracy</t>
  </si>
  <si>
    <t>KL/03843/09/7.1.1</t>
  </si>
  <si>
    <t>POKL.07.01.01-14-099/09</t>
  </si>
  <si>
    <t>Gmina Radzanów/GOPS Radzanów</t>
  </si>
  <si>
    <t>Społeczność aktywna - społecznością jutra</t>
  </si>
  <si>
    <t>KL/03619/09/7.1.1</t>
  </si>
  <si>
    <t>POKL.07.01.01-14-100/09</t>
  </si>
  <si>
    <t>Gmina Łosice / Miejsko-Gminny Ośrodek Pomocy Społecznej</t>
  </si>
  <si>
    <t>Społeczność aktywna</t>
  </si>
  <si>
    <t>KL/03721/09/7.1.1</t>
  </si>
  <si>
    <t>POKL.07.01.01-14-110/09</t>
  </si>
  <si>
    <t>Gmina Chotcza / Gminny Ośrodek Pomocy Społecznej w Chotczy</t>
  </si>
  <si>
    <t>Aktywność szansą na pracę</t>
  </si>
  <si>
    <t>KL/03601/09/7.1.1</t>
  </si>
  <si>
    <t>POKL.07.01.01-14-117/09</t>
  </si>
  <si>
    <t>Gmina Kobyłka/Ośrodek Pomocy Społecznej</t>
  </si>
  <si>
    <t>Dążąc do aktywności</t>
  </si>
  <si>
    <t>KL/03792/09/7.1.1</t>
  </si>
  <si>
    <t>POKL.07.01.01-14-120/09</t>
  </si>
  <si>
    <t>Gmina Jasieniec/GOPS</t>
  </si>
  <si>
    <t>Nowe kwalifikacje szansą dla kobiet.</t>
  </si>
  <si>
    <t>KL/03946/09/7.1.1</t>
  </si>
  <si>
    <t>POKL.07.01.01-14-127/09</t>
  </si>
  <si>
    <t>Gmina Leoncin / Ośrodek Pomocy Społecznej</t>
  </si>
  <si>
    <t>Bądź aktywny - wybierz przyszłość</t>
  </si>
  <si>
    <t>KL/03905/09/7.1.1</t>
  </si>
  <si>
    <t>POKL.07.01.01-14-128/09</t>
  </si>
  <si>
    <t>Gmina i Miasto Mogielnica/Miejsko-Gminny Ośrodek Pomocy Społecznej w Mogielnicy</t>
  </si>
  <si>
    <t>Aktywizacja społeczno-zawodowa bezrobotnych w Gminie i Mieście Mogielnica</t>
  </si>
  <si>
    <t>KL/03454/09/7.1.1</t>
  </si>
  <si>
    <t>POKL.07.01.01-14-135/09</t>
  </si>
  <si>
    <t>Gmina Garwolin / Gminny Ośrodek Pomocy Społecznej</t>
  </si>
  <si>
    <t>KL/03572/09/7.1.1</t>
  </si>
  <si>
    <t>POKL.07.01.01-14-138/09</t>
  </si>
  <si>
    <t xml:space="preserve">Gmina Stary Lubotyń/ GOPS w Starym Lubotyniu </t>
  </si>
  <si>
    <t>Lepsze jutro</t>
  </si>
  <si>
    <t>KL/03863/09/7.1.1</t>
  </si>
  <si>
    <t>POKL.07.01.01-14-143/09</t>
  </si>
  <si>
    <t>Gmina Czosnów / Gminny Ośrodek Pomocy Społecznej w Czosnowie</t>
  </si>
  <si>
    <t>"Równe szanse"</t>
  </si>
  <si>
    <t>KL/03778/09/7.1.1</t>
  </si>
  <si>
    <t>POKL.07.01.01-14-144/09</t>
  </si>
  <si>
    <t>Gmina Mirów / Gminny Ośrodek Pomocy Społecznej w Mirowie</t>
  </si>
  <si>
    <t>Nowe kwalifikacje szansą na lepsze jutro</t>
  </si>
  <si>
    <t>KL/03465/09/7.1.1</t>
  </si>
  <si>
    <t>POKL.07.01.01-14-145/09</t>
  </si>
  <si>
    <t>Gmina Góra Kalwaria/Ośrodek Pomocy Społecznej</t>
  </si>
  <si>
    <t>Aktywność drogą do sukcesu</t>
  </si>
  <si>
    <t>KL/03970/09/7.1.1</t>
  </si>
  <si>
    <t>POKL.07.01.01-14-149/09</t>
  </si>
  <si>
    <t>Gmina Czarnia/ Gminny Ośrodek Pomocy Społecznej w Czarni</t>
  </si>
  <si>
    <t>Postaw na rozwój</t>
  </si>
  <si>
    <t>KL/04018/09/7.1.1</t>
  </si>
  <si>
    <t>POKL.07.01.01-14-165/09</t>
  </si>
  <si>
    <t>Gmina Domanice / Gminny Ośrodek Pomocy Społecznej w Domanicach</t>
  </si>
  <si>
    <t>Szansa na lepszą przyszłość</t>
  </si>
  <si>
    <t>KL/03982/09/7.1.1</t>
  </si>
  <si>
    <t>POKL.07.01.01-14-170/09</t>
  </si>
  <si>
    <t>Gmina Wiśniew/Gminny Ośrodek Pomocy Społecznej w Wiśniewie</t>
  </si>
  <si>
    <t>"Pomocna dłoń"</t>
  </si>
  <si>
    <t>KL/03699/09/7.1.1</t>
  </si>
  <si>
    <t>POKL.07.01.01-14-175/09</t>
  </si>
  <si>
    <t>Gmina Sabnie/Gminny Ośrodek Pomocy Społecznej w Sabniach</t>
  </si>
  <si>
    <t>"Perspektywy". Aktywizacja kobiet z Gminy Sabnie nieaktywnych zawodowo i korzystających ze świadczeń pomocy społecznej.</t>
  </si>
  <si>
    <t>KL/03712/09/7.1.1</t>
  </si>
  <si>
    <t>POKL.07.01.01-14-176/09</t>
  </si>
  <si>
    <t>Gmina Korytnica/ Gminny Ośrodek Pomocy Społecznej</t>
  </si>
  <si>
    <t>Pomocna Korytnica</t>
  </si>
  <si>
    <t>KL/04096/09/7.1.1</t>
  </si>
  <si>
    <t>POKL.07.01.01-14-177/09</t>
  </si>
  <si>
    <t>Gmina Wodynie / Gminny Ośrodek Pomocy Społecznej w Wodyniach</t>
  </si>
  <si>
    <t>Lepsza Przyszłość</t>
  </si>
  <si>
    <t>KL/04005/09/7.1.1</t>
  </si>
  <si>
    <t>POKL.07.01.01-14-178/09</t>
  </si>
  <si>
    <t>Gmina Promna/ GOPS Promna</t>
  </si>
  <si>
    <t>Aktywizacja Integracja Zatrudnienie</t>
  </si>
  <si>
    <t>KL.03661/09/7.1.1</t>
  </si>
  <si>
    <t>POKL.07.01.01-14-181/09</t>
  </si>
  <si>
    <t xml:space="preserve">Gmina Sońsk / Gminny Ośrodek Pomocy Społecznej </t>
  </si>
  <si>
    <t>Aktywizacja społeczna i zawodowa w Gminie Sońsk</t>
  </si>
  <si>
    <t>KL/03776/09/7.1.1</t>
  </si>
  <si>
    <t>POKL.07.01.01-14-185/09</t>
  </si>
  <si>
    <t>Gmina Latowicz / Gminny Ośrodek Pomocy Społecznej</t>
  </si>
  <si>
    <t>Aktywizacja społeczności lokalnej</t>
  </si>
  <si>
    <t>KL/03921/09/7.1.1</t>
  </si>
  <si>
    <t>POKL.07.01.01-14-186/09</t>
  </si>
  <si>
    <t>Gmina Gostynin/Gminny Ośrodek Pomocy Społecznej w Gostyninie</t>
  </si>
  <si>
    <t>MOŻNA INACZEJ</t>
  </si>
  <si>
    <t>KL.03551/09/7.1.1</t>
  </si>
  <si>
    <t>POKL.07.01.01-14-191/09</t>
  </si>
  <si>
    <t>Gmina Joniec / Gminny Ośrodek Pomocy Społecznej w Jońcu</t>
  </si>
  <si>
    <t>Aktywizacja zawodowa ,,Szansa na lepsze juto''</t>
  </si>
  <si>
    <t>KL/03560/09/7.1.1</t>
  </si>
  <si>
    <t>POKL.07.01.01-14-193/09</t>
  </si>
  <si>
    <t>Miasto Ostrów Mazowiecka / Miejski Ośrodek Pomocy Społecznej</t>
  </si>
  <si>
    <t>KL/03972/09/7.1.1</t>
  </si>
  <si>
    <t>POKL.07.01.01-14-216/09</t>
  </si>
  <si>
    <t>Gmina Platerów/Gminny Ośrodek Pomocy Społecznej</t>
  </si>
  <si>
    <t>Aktywizacja społeczno - zawodowa bezrobotnych w gminie Platerów</t>
  </si>
  <si>
    <t>Razem</t>
  </si>
  <si>
    <t>Uchwała Nr 1274/244/09 z dnia 26 maja 2009 r. oraz Uchwała zmieniająca  Nr 1888/264/09 z dnia 21 lipca 2009 r.</t>
  </si>
  <si>
    <t>Uchwała Nr 1617/256/09 z dnia 30 czerwca 2009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</si>
</sst>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  <numFmt numFmtId="166" formatCode="#,##0.00\ _z_ł"/>
    <numFmt numFmtId="167" formatCode="[$-415]d\ mmmm\ yyyy"/>
    <numFmt numFmtId="168" formatCode="00\-000"/>
    <numFmt numFmtId="169" formatCode="0.0"/>
    <numFmt numFmtId="170" formatCode="#,##0.00\ [$PLN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00"/>
    <numFmt numFmtId="177" formatCode="0.000000000000000%"/>
    <numFmt numFmtId="178" formatCode="0.00;[Red]0.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4" fontId="22" fillId="25" borderId="0" xfId="53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166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4" fontId="22" fillId="0" borderId="0" xfId="62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center" wrapText="1" shrinkToFit="1"/>
    </xf>
    <xf numFmtId="4" fontId="22" fillId="25" borderId="0" xfId="53" applyNumberFormat="1" applyFont="1" applyFill="1" applyBorder="1" applyAlignment="1">
      <alignment horizontal="right" vertical="center" wrapText="1"/>
      <protection/>
    </xf>
    <xf numFmtId="166" fontId="22" fillId="0" borderId="0" xfId="0" applyNumberFormat="1" applyFont="1" applyBorder="1" applyAlignment="1">
      <alignment horizontal="right" vertical="top"/>
    </xf>
    <xf numFmtId="166" fontId="22" fillId="0" borderId="0" xfId="0" applyNumberFormat="1" applyFont="1" applyFill="1" applyBorder="1" applyAlignment="1">
      <alignment horizontal="right" vertical="top" wrapText="1" shrinkToFit="1"/>
    </xf>
    <xf numFmtId="166" fontId="22" fillId="25" borderId="0" xfId="53" applyNumberFormat="1" applyFont="1" applyFill="1" applyBorder="1" applyAlignment="1">
      <alignment horizontal="right" vertical="top" wrapText="1"/>
      <protection/>
    </xf>
    <xf numFmtId="4" fontId="22" fillId="25" borderId="0" xfId="53" applyNumberFormat="1" applyFont="1" applyFill="1" applyBorder="1" applyAlignment="1">
      <alignment horizontal="right" vertical="top" wrapText="1"/>
      <protection/>
    </xf>
    <xf numFmtId="0" fontId="23" fillId="25" borderId="0" xfId="0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justify" vertical="top" readingOrder="1"/>
    </xf>
    <xf numFmtId="1" fontId="22" fillId="0" borderId="0" xfId="0" applyNumberFormat="1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justify" vertical="top" wrapText="1"/>
    </xf>
    <xf numFmtId="166" fontId="22" fillId="0" borderId="0" xfId="0" applyNumberFormat="1" applyFont="1" applyFill="1" applyBorder="1" applyAlignment="1">
      <alignment horizontal="justify" vertical="top" wrapText="1" shrinkToFit="1" readingOrder="1"/>
    </xf>
    <xf numFmtId="166" fontId="22" fillId="0" borderId="0" xfId="0" applyNumberFormat="1" applyFont="1" applyBorder="1" applyAlignment="1">
      <alignment horizontal="justify" vertical="top" readingOrder="1"/>
    </xf>
    <xf numFmtId="0" fontId="22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readingOrder="1"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left" wrapText="1"/>
    </xf>
    <xf numFmtId="166" fontId="23" fillId="0" borderId="0" xfId="0" applyNumberFormat="1" applyFont="1" applyFill="1" applyBorder="1" applyAlignment="1">
      <alignment horizontal="right" vertical="top" wrapText="1"/>
    </xf>
    <xf numFmtId="166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4" fillId="26" borderId="0" xfId="0" applyFont="1" applyFill="1" applyBorder="1" applyAlignment="1">
      <alignment/>
    </xf>
    <xf numFmtId="0" fontId="4" fillId="27" borderId="0" xfId="0" applyFont="1" applyFill="1" applyBorder="1" applyAlignment="1">
      <alignment/>
    </xf>
    <xf numFmtId="1" fontId="22" fillId="28" borderId="10" xfId="0" applyNumberFormat="1" applyFont="1" applyFill="1" applyBorder="1" applyAlignment="1">
      <alignment horizontal="center" vertical="center" wrapText="1"/>
    </xf>
    <xf numFmtId="49" fontId="29" fillId="28" borderId="10" xfId="0" applyNumberFormat="1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166" fontId="22" fillId="28" borderId="10" xfId="0" applyNumberFormat="1" applyFont="1" applyFill="1" applyBorder="1" applyAlignment="1">
      <alignment horizontal="right" vertical="center" wrapText="1"/>
    </xf>
    <xf numFmtId="4" fontId="22" fillId="28" borderId="10" xfId="0" applyNumberFormat="1" applyFont="1" applyFill="1" applyBorder="1" applyAlignment="1">
      <alignment horizontal="right" vertical="center" wrapText="1" shrinkToFit="1"/>
    </xf>
    <xf numFmtId="4" fontId="22" fillId="28" borderId="10" xfId="53" applyNumberFormat="1" applyFont="1" applyFill="1" applyBorder="1" applyAlignment="1">
      <alignment horizontal="right" vertical="center" wrapText="1"/>
      <protection/>
    </xf>
    <xf numFmtId="0" fontId="4" fillId="28" borderId="0" xfId="0" applyFont="1" applyFill="1" applyBorder="1" applyAlignment="1">
      <alignment/>
    </xf>
    <xf numFmtId="1" fontId="22" fillId="28" borderId="13" xfId="0" applyNumberFormat="1" applyFont="1" applyFill="1" applyBorder="1" applyAlignment="1">
      <alignment horizontal="center" vertical="center" wrapText="1"/>
    </xf>
    <xf numFmtId="0" fontId="29" fillId="28" borderId="10" xfId="0" applyNumberFormat="1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24" borderId="10" xfId="0" applyNumberFormat="1" applyFont="1" applyFill="1" applyBorder="1" applyAlignment="1">
      <alignment horizontal="center" vertical="center" textRotation="90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top" wrapText="1" shrinkToFit="1"/>
    </xf>
    <xf numFmtId="4" fontId="22" fillId="0" borderId="0" xfId="0" applyNumberFormat="1" applyFont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justify" vertical="top" wrapText="1" shrinkToFit="1" readingOrder="1"/>
    </xf>
    <xf numFmtId="4" fontId="22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/>
    </xf>
    <xf numFmtId="0" fontId="24" fillId="29" borderId="0" xfId="0" applyFont="1" applyFill="1" applyBorder="1" applyAlignment="1">
      <alignment horizontal="left" wrapText="1"/>
    </xf>
    <xf numFmtId="177" fontId="22" fillId="29" borderId="10" xfId="0" applyNumberFormat="1" applyFont="1" applyFill="1" applyBorder="1" applyAlignment="1">
      <alignment horizontal="right" vertical="center" wrapText="1"/>
    </xf>
    <xf numFmtId="0" fontId="22" fillId="29" borderId="0" xfId="0" applyFont="1" applyFill="1" applyBorder="1" applyAlignment="1">
      <alignment horizontal="right" vertical="top" wrapText="1"/>
    </xf>
    <xf numFmtId="4" fontId="22" fillId="29" borderId="0" xfId="0" applyNumberFormat="1" applyFont="1" applyFill="1" applyBorder="1" applyAlignment="1">
      <alignment horizontal="right" vertical="top" wrapText="1"/>
    </xf>
    <xf numFmtId="166" fontId="22" fillId="29" borderId="0" xfId="0" applyNumberFormat="1" applyFont="1" applyFill="1" applyBorder="1" applyAlignment="1">
      <alignment horizontal="right" vertical="top"/>
    </xf>
    <xf numFmtId="0" fontId="22" fillId="29" borderId="0" xfId="0" applyFont="1" applyFill="1" applyBorder="1" applyAlignment="1">
      <alignment horizontal="right" vertical="top"/>
    </xf>
    <xf numFmtId="0" fontId="22" fillId="29" borderId="0" xfId="0" applyFont="1" applyFill="1" applyBorder="1" applyAlignment="1">
      <alignment horizontal="justify" vertical="top" readingOrder="1"/>
    </xf>
    <xf numFmtId="0" fontId="4" fillId="29" borderId="0" xfId="0" applyFont="1" applyFill="1" applyBorder="1" applyAlignment="1">
      <alignment horizontal="justify" vertical="top" readingOrder="1"/>
    </xf>
    <xf numFmtId="0" fontId="4" fillId="29" borderId="0" xfId="0" applyFont="1" applyFill="1" applyBorder="1" applyAlignment="1">
      <alignment vertical="top"/>
    </xf>
    <xf numFmtId="0" fontId="4" fillId="29" borderId="0" xfId="0" applyFont="1" applyFill="1" applyBorder="1" applyAlignment="1">
      <alignment/>
    </xf>
    <xf numFmtId="0" fontId="25" fillId="29" borderId="0" xfId="0" applyFont="1" applyFill="1" applyBorder="1" applyAlignment="1">
      <alignment horizontal="left" wrapText="1"/>
    </xf>
    <xf numFmtId="0" fontId="25" fillId="29" borderId="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 textRotation="90" wrapText="1"/>
    </xf>
    <xf numFmtId="0" fontId="23" fillId="29" borderId="10" xfId="0" applyFont="1" applyFill="1" applyBorder="1" applyAlignment="1">
      <alignment horizontal="center" vertical="center" wrapText="1"/>
    </xf>
    <xf numFmtId="4" fontId="22" fillId="29" borderId="10" xfId="53" applyNumberFormat="1" applyFont="1" applyFill="1" applyBorder="1" applyAlignment="1">
      <alignment horizontal="right" vertical="center" wrapText="1"/>
      <protection/>
    </xf>
    <xf numFmtId="166" fontId="27" fillId="29" borderId="10" xfId="0" applyNumberFormat="1" applyFont="1" applyFill="1" applyBorder="1" applyAlignment="1">
      <alignment horizontal="center" vertical="center" wrapText="1"/>
    </xf>
    <xf numFmtId="4" fontId="22" fillId="29" borderId="0" xfId="53" applyNumberFormat="1" applyFont="1" applyFill="1" applyBorder="1" applyAlignment="1">
      <alignment horizontal="center" vertical="center" wrapText="1"/>
      <protection/>
    </xf>
    <xf numFmtId="4" fontId="22" fillId="29" borderId="0" xfId="53" applyNumberFormat="1" applyFont="1" applyFill="1" applyBorder="1" applyAlignment="1">
      <alignment horizontal="right" vertical="center" wrapText="1"/>
      <protection/>
    </xf>
    <xf numFmtId="4" fontId="22" fillId="29" borderId="0" xfId="53" applyNumberFormat="1" applyFont="1" applyFill="1" applyBorder="1" applyAlignment="1">
      <alignment horizontal="right" vertical="top" wrapText="1"/>
      <protection/>
    </xf>
    <xf numFmtId="166" fontId="22" fillId="29" borderId="0" xfId="0" applyNumberFormat="1" applyFont="1" applyFill="1" applyBorder="1" applyAlignment="1">
      <alignment horizontal="justify" vertical="top" readingOrder="1"/>
    </xf>
    <xf numFmtId="4" fontId="29" fillId="28" borderId="10" xfId="0" applyNumberFormat="1" applyFont="1" applyFill="1" applyBorder="1" applyAlignment="1">
      <alignment horizontal="right" vertical="center"/>
    </xf>
    <xf numFmtId="4" fontId="29" fillId="29" borderId="10" xfId="0" applyNumberFormat="1" applyFont="1" applyFill="1" applyBorder="1" applyAlignment="1">
      <alignment horizontal="right" vertical="center"/>
    </xf>
    <xf numFmtId="4" fontId="29" fillId="28" borderId="10" xfId="0" applyNumberFormat="1" applyFont="1" applyFill="1" applyBorder="1" applyAlignment="1">
      <alignment horizontal="right" vertical="center" wrapText="1"/>
    </xf>
    <xf numFmtId="4" fontId="30" fillId="28" borderId="10" xfId="0" applyNumberFormat="1" applyFont="1" applyFill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 wrapText="1"/>
    </xf>
    <xf numFmtId="177" fontId="22" fillId="28" borderId="10" xfId="0" applyNumberFormat="1" applyFont="1" applyFill="1" applyBorder="1" applyAlignment="1">
      <alignment horizontal="right" vertical="center" wrapText="1"/>
    </xf>
    <xf numFmtId="49" fontId="29" fillId="25" borderId="10" xfId="52" applyNumberFormat="1" applyFont="1" applyFill="1" applyBorder="1" applyAlignment="1">
      <alignment horizontal="center" vertical="center" wrapText="1"/>
      <protection/>
    </xf>
    <xf numFmtId="49" fontId="29" fillId="0" borderId="10" xfId="52" applyNumberFormat="1" applyFont="1" applyFill="1" applyBorder="1" applyAlignment="1">
      <alignment horizontal="center" vertical="center" wrapText="1"/>
      <protection/>
    </xf>
    <xf numFmtId="0" fontId="29" fillId="0" borderId="10" xfId="52" applyNumberFormat="1" applyFont="1" applyFill="1" applyBorder="1" applyAlignment="1">
      <alignment horizontal="center" vertical="center" wrapText="1"/>
      <protection/>
    </xf>
    <xf numFmtId="0" fontId="29" fillId="0" borderId="10" xfId="52" applyNumberFormat="1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center" vertical="center" wrapText="1"/>
      <protection/>
    </xf>
    <xf numFmtId="0" fontId="29" fillId="25" borderId="10" xfId="52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0" fontId="29" fillId="25" borderId="10" xfId="52" applyNumberFormat="1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4" fontId="29" fillId="0" borderId="10" xfId="52" applyNumberFormat="1" applyFont="1" applyFill="1" applyBorder="1" applyAlignment="1">
      <alignment horizontal="center" vertical="center"/>
      <protection/>
    </xf>
    <xf numFmtId="4" fontId="29" fillId="30" borderId="10" xfId="52" applyNumberFormat="1" applyFont="1" applyFill="1" applyBorder="1" applyAlignment="1">
      <alignment horizontal="center" vertical="center" wrapText="1"/>
      <protection/>
    </xf>
    <xf numFmtId="4" fontId="29" fillId="0" borderId="10" xfId="52" applyNumberFormat="1" applyFont="1" applyBorder="1" applyAlignment="1">
      <alignment horizontal="center" vertical="center" wrapText="1"/>
      <protection/>
    </xf>
    <xf numFmtId="4" fontId="29" fillId="0" borderId="10" xfId="52" applyNumberFormat="1" applyFont="1" applyFill="1" applyBorder="1" applyAlignment="1">
      <alignment horizontal="center" vertical="center" wrapText="1"/>
      <protection/>
    </xf>
    <xf numFmtId="4" fontId="29" fillId="0" borderId="10" xfId="52" applyNumberFormat="1" applyFont="1" applyBorder="1" applyAlignment="1">
      <alignment horizontal="center" vertical="center"/>
      <protection/>
    </xf>
    <xf numFmtId="4" fontId="30" fillId="0" borderId="10" xfId="52" applyNumberFormat="1" applyFont="1" applyBorder="1" applyAlignment="1">
      <alignment horizontal="center" vertical="center"/>
      <protection/>
    </xf>
    <xf numFmtId="178" fontId="29" fillId="25" borderId="10" xfId="52" applyNumberFormat="1" applyFont="1" applyFill="1" applyBorder="1" applyAlignment="1">
      <alignment horizontal="center" vertical="center"/>
      <protection/>
    </xf>
    <xf numFmtId="178" fontId="29" fillId="0" borderId="10" xfId="52" applyNumberFormat="1" applyFont="1" applyFill="1" applyBorder="1" applyAlignment="1">
      <alignment horizontal="center" vertical="center"/>
      <protection/>
    </xf>
    <xf numFmtId="178" fontId="29" fillId="30" borderId="10" xfId="52" applyNumberFormat="1" applyFont="1" applyFill="1" applyBorder="1" applyAlignment="1">
      <alignment horizontal="center" vertical="center" wrapText="1"/>
      <protection/>
    </xf>
    <xf numFmtId="178" fontId="29" fillId="0" borderId="10" xfId="52" applyNumberFormat="1" applyFont="1" applyBorder="1" applyAlignment="1">
      <alignment horizontal="center" vertical="center" wrapText="1"/>
      <protection/>
    </xf>
    <xf numFmtId="178" fontId="29" fillId="0" borderId="10" xfId="52" applyNumberFormat="1" applyFont="1" applyFill="1" applyBorder="1" applyAlignment="1">
      <alignment horizontal="center" vertical="center" wrapText="1"/>
      <protection/>
    </xf>
    <xf numFmtId="178" fontId="29" fillId="0" borderId="10" xfId="52" applyNumberFormat="1" applyFont="1" applyBorder="1" applyAlignment="1">
      <alignment horizontal="center" vertical="center"/>
      <protection/>
    </xf>
    <xf numFmtId="178" fontId="30" fillId="0" borderId="10" xfId="52" applyNumberFormat="1" applyFont="1" applyBorder="1" applyAlignment="1">
      <alignment horizontal="center" vertical="center"/>
      <protection/>
    </xf>
    <xf numFmtId="0" fontId="27" fillId="28" borderId="10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center" textRotation="90" wrapText="1"/>
    </xf>
    <xf numFmtId="0" fontId="23" fillId="29" borderId="13" xfId="0" applyFont="1" applyFill="1" applyBorder="1" applyAlignment="1">
      <alignment horizontal="center" vertical="center" wrapText="1"/>
    </xf>
    <xf numFmtId="4" fontId="22" fillId="29" borderId="13" xfId="53" applyNumberFormat="1" applyFont="1" applyFill="1" applyBorder="1" applyAlignment="1">
      <alignment horizontal="right" vertical="center" wrapText="1"/>
      <protection/>
    </xf>
    <xf numFmtId="4" fontId="22" fillId="28" borderId="13" xfId="53" applyNumberFormat="1" applyFont="1" applyFill="1" applyBorder="1" applyAlignment="1">
      <alignment horizontal="right" vertical="center" wrapText="1"/>
      <protection/>
    </xf>
    <xf numFmtId="166" fontId="27" fillId="29" borderId="1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10" xfId="0" applyFont="1" applyBorder="1" applyAlignment="1">
      <alignment horizontal="justify" vertical="top" readingOrder="1"/>
    </xf>
    <xf numFmtId="0" fontId="4" fillId="0" borderId="10" xfId="0" applyFont="1" applyBorder="1" applyAlignment="1">
      <alignment horizontal="justify" vertical="top" readingOrder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4" fontId="4" fillId="28" borderId="1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28" borderId="10" xfId="0" applyNumberFormat="1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4" fillId="27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30" borderId="10" xfId="0" applyNumberFormat="1" applyFont="1" applyFill="1" applyBorder="1" applyAlignment="1">
      <alignment horizontal="center" vertical="center" wrapText="1"/>
    </xf>
    <xf numFmtId="0" fontId="29" fillId="28" borderId="10" xfId="52" applyFont="1" applyFill="1" applyBorder="1" applyAlignment="1">
      <alignment horizontal="center" vertical="center" wrapText="1"/>
      <protection/>
    </xf>
    <xf numFmtId="0" fontId="29" fillId="0" borderId="0" xfId="52" applyFont="1" applyBorder="1" applyAlignment="1">
      <alignment horizontal="center" vertical="center" wrapText="1"/>
      <protection/>
    </xf>
    <xf numFmtId="49" fontId="29" fillId="25" borderId="14" xfId="52" applyNumberFormat="1" applyFont="1" applyFill="1" applyBorder="1" applyAlignment="1">
      <alignment horizontal="center" vertical="center" wrapText="1"/>
      <protection/>
    </xf>
    <xf numFmtId="0" fontId="29" fillId="25" borderId="0" xfId="52" applyFont="1" applyFill="1" applyBorder="1" applyAlignment="1">
      <alignment horizontal="center" vertical="center" wrapText="1"/>
      <protection/>
    </xf>
    <xf numFmtId="4" fontId="29" fillId="30" borderId="14" xfId="52" applyNumberFormat="1" applyFont="1" applyFill="1" applyBorder="1" applyAlignment="1">
      <alignment horizontal="center" vertical="center" wrapText="1"/>
      <protection/>
    </xf>
    <xf numFmtId="0" fontId="27" fillId="29" borderId="10" xfId="0" applyFont="1" applyFill="1" applyBorder="1" applyAlignment="1">
      <alignment horizontal="center" vertical="center" wrapText="1"/>
    </xf>
    <xf numFmtId="166" fontId="27" fillId="29" borderId="10" xfId="0" applyNumberFormat="1" applyFont="1" applyFill="1" applyBorder="1" applyAlignment="1">
      <alignment horizontal="right" vertical="center" wrapText="1"/>
    </xf>
    <xf numFmtId="0" fontId="24" fillId="28" borderId="0" xfId="0" applyFont="1" applyFill="1" applyBorder="1" applyAlignment="1">
      <alignment horizontal="left" wrapText="1"/>
    </xf>
    <xf numFmtId="1" fontId="22" fillId="28" borderId="0" xfId="0" applyNumberFormat="1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justify" vertical="top" wrapText="1" readingOrder="1"/>
    </xf>
    <xf numFmtId="1" fontId="22" fillId="28" borderId="0" xfId="0" applyNumberFormat="1" applyFont="1" applyFill="1" applyBorder="1" applyAlignment="1">
      <alignment horizontal="justify" vertical="top" wrapText="1" readingOrder="1"/>
    </xf>
    <xf numFmtId="0" fontId="22" fillId="28" borderId="0" xfId="0" applyFont="1" applyFill="1" applyBorder="1" applyAlignment="1">
      <alignment horizontal="justify" vertical="top" readingOrder="1"/>
    </xf>
    <xf numFmtId="0" fontId="4" fillId="28" borderId="0" xfId="0" applyFont="1" applyFill="1" applyBorder="1" applyAlignment="1">
      <alignment horizontal="justify" vertical="top" readingOrder="1"/>
    </xf>
    <xf numFmtId="0" fontId="4" fillId="28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3" fillId="31" borderId="10" xfId="0" applyFont="1" applyFill="1" applyBorder="1" applyAlignment="1">
      <alignment horizontal="center" vertical="center" textRotation="90" wrapText="1"/>
    </xf>
    <xf numFmtId="0" fontId="23" fillId="24" borderId="14" xfId="0" applyFont="1" applyFill="1" applyBorder="1" applyAlignment="1">
      <alignment horizontal="center" vertical="center" textRotation="90" wrapText="1"/>
    </xf>
    <xf numFmtId="0" fontId="23" fillId="24" borderId="15" xfId="0" applyFont="1" applyFill="1" applyBorder="1" applyAlignment="1">
      <alignment horizontal="center" vertical="center" textRotation="90" wrapText="1"/>
    </xf>
    <xf numFmtId="0" fontId="23" fillId="24" borderId="16" xfId="0" applyFont="1" applyFill="1" applyBorder="1" applyAlignment="1">
      <alignment horizontal="center" vertical="center" textRotation="90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29" borderId="14" xfId="0" applyFont="1" applyFill="1" applyBorder="1" applyAlignment="1">
      <alignment horizontal="center" vertical="center" textRotation="90" wrapText="1"/>
    </xf>
    <xf numFmtId="0" fontId="23" fillId="29" borderId="15" xfId="0" applyFont="1" applyFill="1" applyBorder="1" applyAlignment="1">
      <alignment horizontal="center" vertical="center" textRotation="90" wrapText="1"/>
    </xf>
    <xf numFmtId="0" fontId="23" fillId="29" borderId="16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7" fillId="29" borderId="13" xfId="0" applyFont="1" applyFill="1" applyBorder="1" applyAlignment="1">
      <alignment horizontal="center" vertical="center" wrapText="1"/>
    </xf>
    <xf numFmtId="0" fontId="27" fillId="29" borderId="11" xfId="0" applyFont="1" applyFill="1" applyBorder="1" applyAlignment="1">
      <alignment horizontal="center" vertical="center" wrapText="1"/>
    </xf>
    <xf numFmtId="0" fontId="27" fillId="29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140625" style="5" customWidth="1"/>
    <col min="2" max="2" width="8.00390625" style="5" customWidth="1"/>
    <col min="3" max="3" width="8.140625" style="5" customWidth="1"/>
    <col min="4" max="4" width="10.00390625" style="5" customWidth="1"/>
    <col min="5" max="5" width="16.140625" style="5" customWidth="1"/>
    <col min="6" max="6" width="13.8515625" style="5" customWidth="1"/>
    <col min="7" max="7" width="14.00390625" style="5" customWidth="1"/>
    <col min="8" max="10" width="10.140625" style="85" hidden="1" customWidth="1"/>
    <col min="11" max="11" width="12.28125" style="5" customWidth="1"/>
    <col min="12" max="12" width="18.421875" style="85" hidden="1" customWidth="1"/>
    <col min="13" max="13" width="12.140625" style="43" customWidth="1"/>
    <col min="14" max="14" width="10.57421875" style="5" hidden="1" customWidth="1"/>
    <col min="15" max="15" width="9.7109375" style="5" hidden="1" customWidth="1"/>
    <col min="16" max="16" width="1.57421875" style="5" hidden="1" customWidth="1"/>
    <col min="17" max="17" width="10.57421875" style="5" hidden="1" customWidth="1"/>
    <col min="18" max="18" width="10.28125" style="75" hidden="1" customWidth="1"/>
    <col min="19" max="19" width="13.57421875" style="75" hidden="1" customWidth="1"/>
    <col min="20" max="20" width="7.140625" style="75" customWidth="1"/>
    <col min="21" max="21" width="6.7109375" style="75" customWidth="1"/>
    <col min="22" max="22" width="6.140625" style="5" customWidth="1"/>
    <col min="23" max="23" width="7.140625" style="5" customWidth="1"/>
    <col min="24" max="24" width="6.8515625" style="5" customWidth="1"/>
    <col min="25" max="25" width="9.421875" style="5" customWidth="1"/>
    <col min="26" max="26" width="11.57421875" style="85" customWidth="1"/>
    <col min="27" max="27" width="13.8515625" style="85" customWidth="1"/>
    <col min="28" max="28" width="9.140625" style="6" customWidth="1"/>
    <col min="29" max="16384" width="9.140625" style="5" customWidth="1"/>
  </cols>
  <sheetData>
    <row r="1" spans="1:65" s="45" customFormat="1" ht="30.75" customHeight="1">
      <c r="A1" s="167" t="s">
        <v>530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66"/>
      <c r="U1" s="66"/>
      <c r="V1" s="44"/>
      <c r="W1" s="44"/>
      <c r="X1" s="44"/>
      <c r="Y1" s="44"/>
      <c r="Z1" s="86"/>
      <c r="AA1" s="8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s="7" customFormat="1" ht="21" customHeight="1">
      <c r="A2" s="3"/>
      <c r="B2" s="3"/>
      <c r="C2" s="3"/>
      <c r="D2" s="3"/>
      <c r="E2" s="3"/>
      <c r="F2" s="3"/>
      <c r="G2" s="3"/>
      <c r="H2" s="76"/>
      <c r="I2" s="76"/>
      <c r="J2" s="76"/>
      <c r="K2" s="3"/>
      <c r="L2" s="76"/>
      <c r="M2" s="36"/>
      <c r="N2" s="3"/>
      <c r="O2" s="3"/>
      <c r="P2" s="3"/>
      <c r="Q2" s="168"/>
      <c r="R2" s="168"/>
      <c r="S2" s="168"/>
      <c r="T2" s="168"/>
      <c r="U2" s="168"/>
      <c r="V2" s="50"/>
      <c r="W2" s="50"/>
      <c r="X2" s="50"/>
      <c r="Y2" s="51"/>
      <c r="Z2" s="87"/>
      <c r="AA2" s="87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28" ht="79.5" customHeight="1">
      <c r="A3" s="169" t="s">
        <v>0</v>
      </c>
      <c r="B3" s="169" t="s">
        <v>3</v>
      </c>
      <c r="C3" s="170" t="s">
        <v>449</v>
      </c>
      <c r="D3" s="169" t="s">
        <v>16</v>
      </c>
      <c r="E3" s="169" t="s">
        <v>1</v>
      </c>
      <c r="F3" s="169" t="s">
        <v>2</v>
      </c>
      <c r="G3" s="169" t="s">
        <v>23</v>
      </c>
      <c r="H3" s="88"/>
      <c r="I3" s="88"/>
      <c r="J3" s="88"/>
      <c r="K3" s="169" t="s">
        <v>8</v>
      </c>
      <c r="L3" s="179" t="s">
        <v>21</v>
      </c>
      <c r="M3" s="169" t="s">
        <v>22</v>
      </c>
      <c r="N3" s="182" t="s">
        <v>15</v>
      </c>
      <c r="O3" s="183"/>
      <c r="P3" s="183"/>
      <c r="Q3" s="184"/>
      <c r="R3" s="67" t="s">
        <v>4</v>
      </c>
      <c r="S3" s="67" t="s">
        <v>5</v>
      </c>
      <c r="T3" s="67" t="s">
        <v>6</v>
      </c>
      <c r="U3" s="67" t="s">
        <v>7</v>
      </c>
      <c r="V3" s="1" t="s">
        <v>4</v>
      </c>
      <c r="W3" s="1" t="s">
        <v>5</v>
      </c>
      <c r="X3" s="1" t="s">
        <v>6</v>
      </c>
      <c r="Y3" s="1" t="s">
        <v>7</v>
      </c>
      <c r="Z3" s="88"/>
      <c r="AA3" s="88" t="s">
        <v>17</v>
      </c>
      <c r="AB3" s="5"/>
    </row>
    <row r="4" spans="1:28" ht="12.75" customHeight="1">
      <c r="A4" s="169"/>
      <c r="B4" s="169"/>
      <c r="C4" s="171"/>
      <c r="D4" s="169"/>
      <c r="E4" s="169"/>
      <c r="F4" s="169"/>
      <c r="G4" s="169"/>
      <c r="H4" s="88"/>
      <c r="I4" s="88"/>
      <c r="J4" s="88"/>
      <c r="K4" s="169"/>
      <c r="L4" s="180"/>
      <c r="M4" s="169"/>
      <c r="N4" s="171" t="s">
        <v>18</v>
      </c>
      <c r="O4" s="170" t="s">
        <v>529</v>
      </c>
      <c r="P4" s="171" t="s">
        <v>19</v>
      </c>
      <c r="Q4" s="171" t="s">
        <v>20</v>
      </c>
      <c r="R4" s="173" t="s">
        <v>24</v>
      </c>
      <c r="S4" s="173"/>
      <c r="T4" s="173"/>
      <c r="U4" s="174"/>
      <c r="V4" s="175" t="s">
        <v>13</v>
      </c>
      <c r="W4" s="175"/>
      <c r="X4" s="175"/>
      <c r="Y4" s="175"/>
      <c r="Z4" s="89"/>
      <c r="AA4" s="89"/>
      <c r="AB4" s="5"/>
    </row>
    <row r="5" spans="1:28" ht="20.25" customHeight="1">
      <c r="A5" s="169"/>
      <c r="B5" s="169"/>
      <c r="C5" s="172"/>
      <c r="D5" s="169"/>
      <c r="E5" s="169"/>
      <c r="F5" s="169"/>
      <c r="G5" s="169"/>
      <c r="H5" s="88" t="s">
        <v>527</v>
      </c>
      <c r="I5" s="88">
        <v>8</v>
      </c>
      <c r="J5" s="88" t="s">
        <v>528</v>
      </c>
      <c r="K5" s="169"/>
      <c r="L5" s="181"/>
      <c r="M5" s="169"/>
      <c r="N5" s="172"/>
      <c r="O5" s="172"/>
      <c r="P5" s="172"/>
      <c r="Q5" s="172"/>
      <c r="R5" s="68" t="s">
        <v>9</v>
      </c>
      <c r="S5" s="68" t="s">
        <v>10</v>
      </c>
      <c r="T5" s="68" t="s">
        <v>11</v>
      </c>
      <c r="U5" s="68" t="s">
        <v>12</v>
      </c>
      <c r="V5" s="2" t="s">
        <v>9</v>
      </c>
      <c r="W5" s="2" t="s">
        <v>10</v>
      </c>
      <c r="X5" s="2" t="s">
        <v>11</v>
      </c>
      <c r="Y5" s="2" t="s">
        <v>12</v>
      </c>
      <c r="Z5" s="89"/>
      <c r="AA5" s="89"/>
      <c r="AB5" s="5"/>
    </row>
    <row r="6" spans="1:29" s="53" customFormat="1" ht="60">
      <c r="A6" s="54">
        <v>1</v>
      </c>
      <c r="B6" s="102" t="s">
        <v>25</v>
      </c>
      <c r="C6" s="55" t="s">
        <v>451</v>
      </c>
      <c r="D6" s="102" t="s">
        <v>26</v>
      </c>
      <c r="E6" s="110" t="s">
        <v>27</v>
      </c>
      <c r="F6" s="110" t="s">
        <v>345</v>
      </c>
      <c r="G6" s="120">
        <v>83199</v>
      </c>
      <c r="H6" s="97">
        <f aca="true" t="shared" si="0" ref="H6:H69">ROUNDDOWN(85%*G6,2)</f>
        <v>70719.15</v>
      </c>
      <c r="I6" s="97">
        <f aca="true" t="shared" si="1" ref="I6:I69">S6+U6</f>
        <v>70719.15</v>
      </c>
      <c r="J6" s="97">
        <f aca="true" t="shared" si="2" ref="J6:J69">H6-I6</f>
        <v>0</v>
      </c>
      <c r="K6" s="57">
        <v>8735.89</v>
      </c>
      <c r="L6" s="77">
        <f aca="true" t="shared" si="3" ref="L6:L69">K6*100%/G6</f>
        <v>0.10499993990312383</v>
      </c>
      <c r="M6" s="118">
        <v>74463.11</v>
      </c>
      <c r="N6" s="57">
        <f aca="true" t="shared" si="4" ref="N6:N69">O6+P6+Q6</f>
        <v>0</v>
      </c>
      <c r="O6" s="57">
        <v>0</v>
      </c>
      <c r="P6" s="57">
        <v>0</v>
      </c>
      <c r="Q6" s="57">
        <v>0</v>
      </c>
      <c r="R6" s="58">
        <f aca="true" t="shared" si="5" ref="R6:R40">ROUND(G6*4.5%-T6,2)</f>
        <v>3743.96</v>
      </c>
      <c r="S6" s="59">
        <f aca="true" t="shared" si="6" ref="S6:S69">ROUND(G6*85%-U6,2)</f>
        <v>70719.15</v>
      </c>
      <c r="T6" s="59">
        <f aca="true" t="shared" si="7" ref="T6:T69">ROUND(Q6*0.15,2)</f>
        <v>0</v>
      </c>
      <c r="U6" s="59">
        <f aca="true" t="shared" si="8" ref="U6:U69">ROUND(Q6*0.85,2)</f>
        <v>0</v>
      </c>
      <c r="V6" s="58">
        <v>0</v>
      </c>
      <c r="W6" s="59">
        <v>0</v>
      </c>
      <c r="X6" s="59">
        <v>0</v>
      </c>
      <c r="Y6" s="59">
        <v>0</v>
      </c>
      <c r="Z6" s="90">
        <f>M6-AA6</f>
        <v>0</v>
      </c>
      <c r="AA6" s="90">
        <f>SUM(R6:U6)</f>
        <v>74463.11</v>
      </c>
      <c r="AB6" s="60"/>
      <c r="AC6" s="60"/>
    </row>
    <row r="7" spans="1:29" s="52" customFormat="1" ht="60">
      <c r="A7" s="61">
        <v>2</v>
      </c>
      <c r="B7" s="102" t="s">
        <v>28</v>
      </c>
      <c r="C7" s="55" t="s">
        <v>452</v>
      </c>
      <c r="D7" s="102" t="s">
        <v>29</v>
      </c>
      <c r="E7" s="110" t="s">
        <v>30</v>
      </c>
      <c r="F7" s="110" t="s">
        <v>346</v>
      </c>
      <c r="G7" s="120">
        <v>113984</v>
      </c>
      <c r="H7" s="97">
        <f t="shared" si="0"/>
        <v>96886.4</v>
      </c>
      <c r="I7" s="97">
        <f t="shared" si="1"/>
        <v>96886.4</v>
      </c>
      <c r="J7" s="97">
        <f t="shared" si="2"/>
        <v>0</v>
      </c>
      <c r="K7" s="57">
        <v>11968.32</v>
      </c>
      <c r="L7" s="77">
        <f t="shared" si="3"/>
        <v>0.105</v>
      </c>
      <c r="M7" s="118">
        <v>102015.68</v>
      </c>
      <c r="N7" s="57">
        <f t="shared" si="4"/>
        <v>0</v>
      </c>
      <c r="O7" s="57">
        <v>0</v>
      </c>
      <c r="P7" s="57">
        <v>0</v>
      </c>
      <c r="Q7" s="57">
        <v>0</v>
      </c>
      <c r="R7" s="58">
        <f t="shared" si="5"/>
        <v>5129.28</v>
      </c>
      <c r="S7" s="59">
        <f t="shared" si="6"/>
        <v>96886.4</v>
      </c>
      <c r="T7" s="59">
        <f t="shared" si="7"/>
        <v>0</v>
      </c>
      <c r="U7" s="59">
        <f t="shared" si="8"/>
        <v>0</v>
      </c>
      <c r="V7" s="58"/>
      <c r="W7" s="59"/>
      <c r="X7" s="59"/>
      <c r="Y7" s="59"/>
      <c r="Z7" s="90">
        <f aca="true" t="shared" si="9" ref="Z7:Z70">M7-AA7</f>
        <v>0</v>
      </c>
      <c r="AA7" s="90">
        <f aca="true" t="shared" si="10" ref="AA7:AA70">SUM(R7:U7)</f>
        <v>102015.68</v>
      </c>
      <c r="AB7" s="60"/>
      <c r="AC7" s="60"/>
    </row>
    <row r="8" spans="1:29" s="53" customFormat="1" ht="36">
      <c r="A8" s="54">
        <v>3</v>
      </c>
      <c r="B8" s="102" t="s">
        <v>31</v>
      </c>
      <c r="C8" s="55" t="s">
        <v>453</v>
      </c>
      <c r="D8" s="102" t="s">
        <v>32</v>
      </c>
      <c r="E8" s="110" t="s">
        <v>33</v>
      </c>
      <c r="F8" s="110" t="s">
        <v>347</v>
      </c>
      <c r="G8" s="120">
        <v>194082</v>
      </c>
      <c r="H8" s="97">
        <f t="shared" si="0"/>
        <v>164969.7</v>
      </c>
      <c r="I8" s="97">
        <f t="shared" si="1"/>
        <v>164969.7</v>
      </c>
      <c r="J8" s="97">
        <f t="shared" si="2"/>
        <v>0</v>
      </c>
      <c r="K8" s="57">
        <v>20378.61</v>
      </c>
      <c r="L8" s="77">
        <f t="shared" si="3"/>
        <v>0.105</v>
      </c>
      <c r="M8" s="116">
        <v>173703.39</v>
      </c>
      <c r="N8" s="57">
        <f t="shared" si="4"/>
        <v>0</v>
      </c>
      <c r="O8" s="57">
        <v>0</v>
      </c>
      <c r="P8" s="57">
        <v>0</v>
      </c>
      <c r="Q8" s="57">
        <v>0</v>
      </c>
      <c r="R8" s="58">
        <f t="shared" si="5"/>
        <v>8733.69</v>
      </c>
      <c r="S8" s="59">
        <f t="shared" si="6"/>
        <v>164969.7</v>
      </c>
      <c r="T8" s="59">
        <f t="shared" si="7"/>
        <v>0</v>
      </c>
      <c r="U8" s="59">
        <f t="shared" si="8"/>
        <v>0</v>
      </c>
      <c r="V8" s="58"/>
      <c r="W8" s="59"/>
      <c r="X8" s="59"/>
      <c r="Y8" s="59"/>
      <c r="Z8" s="90">
        <f t="shared" si="9"/>
        <v>0</v>
      </c>
      <c r="AA8" s="90">
        <f t="shared" si="10"/>
        <v>173703.39</v>
      </c>
      <c r="AB8" s="60"/>
      <c r="AC8" s="60"/>
    </row>
    <row r="9" spans="1:29" s="53" customFormat="1" ht="48">
      <c r="A9" s="61">
        <v>4</v>
      </c>
      <c r="B9" s="102" t="s">
        <v>34</v>
      </c>
      <c r="C9" s="55" t="s">
        <v>454</v>
      </c>
      <c r="D9" s="102" t="s">
        <v>35</v>
      </c>
      <c r="E9" s="110" t="s">
        <v>36</v>
      </c>
      <c r="F9" s="110" t="s">
        <v>348</v>
      </c>
      <c r="G9" s="120">
        <v>91600</v>
      </c>
      <c r="H9" s="97">
        <f t="shared" si="0"/>
        <v>77860</v>
      </c>
      <c r="I9" s="97">
        <f t="shared" si="1"/>
        <v>77860</v>
      </c>
      <c r="J9" s="97">
        <f t="shared" si="2"/>
        <v>0</v>
      </c>
      <c r="K9" s="57">
        <v>9618</v>
      </c>
      <c r="L9" s="77">
        <f t="shared" si="3"/>
        <v>0.105</v>
      </c>
      <c r="M9" s="116">
        <v>81982</v>
      </c>
      <c r="N9" s="57">
        <f t="shared" si="4"/>
        <v>7510</v>
      </c>
      <c r="O9" s="57">
        <v>0</v>
      </c>
      <c r="P9" s="57">
        <v>3310</v>
      </c>
      <c r="Q9" s="57">
        <v>4200</v>
      </c>
      <c r="R9" s="58">
        <f t="shared" si="5"/>
        <v>3492</v>
      </c>
      <c r="S9" s="59">
        <f t="shared" si="6"/>
        <v>74290</v>
      </c>
      <c r="T9" s="59">
        <f t="shared" si="7"/>
        <v>630</v>
      </c>
      <c r="U9" s="59">
        <f t="shared" si="8"/>
        <v>3570</v>
      </c>
      <c r="V9" s="58"/>
      <c r="W9" s="59"/>
      <c r="X9" s="59"/>
      <c r="Y9" s="59"/>
      <c r="Z9" s="90">
        <f t="shared" si="9"/>
        <v>0</v>
      </c>
      <c r="AA9" s="90">
        <f t="shared" si="10"/>
        <v>81982</v>
      </c>
      <c r="AB9" s="60"/>
      <c r="AC9" s="60"/>
    </row>
    <row r="10" spans="1:29" s="53" customFormat="1" ht="36">
      <c r="A10" s="54">
        <v>5</v>
      </c>
      <c r="B10" s="102" t="s">
        <v>37</v>
      </c>
      <c r="C10" s="55"/>
      <c r="D10" s="102" t="s">
        <v>38</v>
      </c>
      <c r="E10" s="110" t="s">
        <v>39</v>
      </c>
      <c r="F10" s="110" t="s">
        <v>349</v>
      </c>
      <c r="G10" s="120">
        <v>88039</v>
      </c>
      <c r="H10" s="97">
        <f t="shared" si="0"/>
        <v>74833.15</v>
      </c>
      <c r="I10" s="97">
        <f t="shared" si="1"/>
        <v>74833.15</v>
      </c>
      <c r="J10" s="97">
        <f t="shared" si="2"/>
        <v>0</v>
      </c>
      <c r="K10" s="57">
        <v>9244.09</v>
      </c>
      <c r="L10" s="77">
        <f t="shared" si="3"/>
        <v>0.10499994320698781</v>
      </c>
      <c r="M10" s="118">
        <v>78794.91</v>
      </c>
      <c r="N10" s="57">
        <f t="shared" si="4"/>
        <v>3100</v>
      </c>
      <c r="O10" s="57">
        <v>0</v>
      </c>
      <c r="P10" s="57">
        <v>3100</v>
      </c>
      <c r="Q10" s="57">
        <v>0</v>
      </c>
      <c r="R10" s="58">
        <f t="shared" si="5"/>
        <v>3961.76</v>
      </c>
      <c r="S10" s="59">
        <f t="shared" si="6"/>
        <v>74833.15</v>
      </c>
      <c r="T10" s="59">
        <f t="shared" si="7"/>
        <v>0</v>
      </c>
      <c r="U10" s="59">
        <f t="shared" si="8"/>
        <v>0</v>
      </c>
      <c r="V10" s="58"/>
      <c r="W10" s="59"/>
      <c r="X10" s="59"/>
      <c r="Y10" s="59"/>
      <c r="Z10" s="90">
        <f t="shared" si="9"/>
        <v>0</v>
      </c>
      <c r="AA10" s="90">
        <f t="shared" si="10"/>
        <v>78794.90999999999</v>
      </c>
      <c r="AB10" s="60"/>
      <c r="AC10" s="60"/>
    </row>
    <row r="11" spans="1:29" s="53" customFormat="1" ht="36">
      <c r="A11" s="61">
        <v>6</v>
      </c>
      <c r="B11" s="102" t="s">
        <v>40</v>
      </c>
      <c r="C11" s="55" t="s">
        <v>455</v>
      </c>
      <c r="D11" s="102" t="s">
        <v>41</v>
      </c>
      <c r="E11" s="110" t="s">
        <v>42</v>
      </c>
      <c r="F11" s="110" t="s">
        <v>350</v>
      </c>
      <c r="G11" s="120">
        <v>81400</v>
      </c>
      <c r="H11" s="97">
        <f t="shared" si="0"/>
        <v>69190</v>
      </c>
      <c r="I11" s="97">
        <f t="shared" si="1"/>
        <v>69190</v>
      </c>
      <c r="J11" s="97">
        <f t="shared" si="2"/>
        <v>0</v>
      </c>
      <c r="K11" s="57">
        <v>8547</v>
      </c>
      <c r="L11" s="77">
        <f t="shared" si="3"/>
        <v>0.105</v>
      </c>
      <c r="M11" s="116">
        <v>72853</v>
      </c>
      <c r="N11" s="57">
        <f t="shared" si="4"/>
        <v>0</v>
      </c>
      <c r="O11" s="57">
        <v>0</v>
      </c>
      <c r="P11" s="57">
        <v>0</v>
      </c>
      <c r="Q11" s="57">
        <v>0</v>
      </c>
      <c r="R11" s="58">
        <f t="shared" si="5"/>
        <v>3663</v>
      </c>
      <c r="S11" s="59">
        <f t="shared" si="6"/>
        <v>69190</v>
      </c>
      <c r="T11" s="59">
        <f t="shared" si="7"/>
        <v>0</v>
      </c>
      <c r="U11" s="59">
        <f t="shared" si="8"/>
        <v>0</v>
      </c>
      <c r="V11" s="58"/>
      <c r="W11" s="59"/>
      <c r="X11" s="59"/>
      <c r="Y11" s="59"/>
      <c r="Z11" s="90">
        <f t="shared" si="9"/>
        <v>0</v>
      </c>
      <c r="AA11" s="90">
        <f t="shared" si="10"/>
        <v>72853</v>
      </c>
      <c r="AB11" s="60"/>
      <c r="AC11" s="60"/>
    </row>
    <row r="12" spans="1:29" s="53" customFormat="1" ht="60">
      <c r="A12" s="54">
        <v>7</v>
      </c>
      <c r="B12" s="102" t="s">
        <v>43</v>
      </c>
      <c r="C12" s="55" t="s">
        <v>456</v>
      </c>
      <c r="D12" s="103" t="s">
        <v>44</v>
      </c>
      <c r="E12" s="110" t="s">
        <v>45</v>
      </c>
      <c r="F12" s="110" t="s">
        <v>351</v>
      </c>
      <c r="G12" s="120">
        <v>256610</v>
      </c>
      <c r="H12" s="97">
        <f t="shared" si="0"/>
        <v>218118.5</v>
      </c>
      <c r="I12" s="97">
        <f t="shared" si="1"/>
        <v>218118.5</v>
      </c>
      <c r="J12" s="97">
        <f t="shared" si="2"/>
        <v>0</v>
      </c>
      <c r="K12" s="57">
        <v>26944.05</v>
      </c>
      <c r="L12" s="77">
        <f t="shared" si="3"/>
        <v>0.105</v>
      </c>
      <c r="M12" s="118">
        <v>229665.95</v>
      </c>
      <c r="N12" s="57">
        <f t="shared" si="4"/>
        <v>4100</v>
      </c>
      <c r="O12" s="57">
        <v>0</v>
      </c>
      <c r="P12" s="57">
        <v>4100</v>
      </c>
      <c r="Q12" s="57">
        <v>0</v>
      </c>
      <c r="R12" s="58">
        <f t="shared" si="5"/>
        <v>11547.45</v>
      </c>
      <c r="S12" s="59">
        <f t="shared" si="6"/>
        <v>218118.5</v>
      </c>
      <c r="T12" s="59">
        <f t="shared" si="7"/>
        <v>0</v>
      </c>
      <c r="U12" s="59">
        <f t="shared" si="8"/>
        <v>0</v>
      </c>
      <c r="V12" s="58"/>
      <c r="W12" s="59"/>
      <c r="X12" s="59"/>
      <c r="Y12" s="59"/>
      <c r="Z12" s="90">
        <f t="shared" si="9"/>
        <v>0</v>
      </c>
      <c r="AA12" s="90">
        <f t="shared" si="10"/>
        <v>229665.95</v>
      </c>
      <c r="AB12" s="60"/>
      <c r="AC12" s="60"/>
    </row>
    <row r="13" spans="1:29" s="53" customFormat="1" ht="60">
      <c r="A13" s="61">
        <v>8</v>
      </c>
      <c r="B13" s="102" t="s">
        <v>46</v>
      </c>
      <c r="C13" s="55" t="s">
        <v>457</v>
      </c>
      <c r="D13" s="102" t="s">
        <v>47</v>
      </c>
      <c r="E13" s="110" t="s">
        <v>48</v>
      </c>
      <c r="F13" s="110" t="s">
        <v>352</v>
      </c>
      <c r="G13" s="120">
        <v>617050</v>
      </c>
      <c r="H13" s="97">
        <f t="shared" si="0"/>
        <v>524492.5</v>
      </c>
      <c r="I13" s="97">
        <f t="shared" si="1"/>
        <v>524492.5</v>
      </c>
      <c r="J13" s="97">
        <f t="shared" si="2"/>
        <v>0</v>
      </c>
      <c r="K13" s="57">
        <v>64790.25</v>
      </c>
      <c r="L13" s="77">
        <f t="shared" si="3"/>
        <v>0.105</v>
      </c>
      <c r="M13" s="116">
        <v>552259.75</v>
      </c>
      <c r="N13" s="57">
        <f t="shared" si="4"/>
        <v>1900</v>
      </c>
      <c r="O13" s="57">
        <v>0</v>
      </c>
      <c r="P13" s="57">
        <v>1900</v>
      </c>
      <c r="Q13" s="57">
        <v>0</v>
      </c>
      <c r="R13" s="58">
        <f t="shared" si="5"/>
        <v>27767.25</v>
      </c>
      <c r="S13" s="59">
        <f t="shared" si="6"/>
        <v>524492.5</v>
      </c>
      <c r="T13" s="59">
        <f t="shared" si="7"/>
        <v>0</v>
      </c>
      <c r="U13" s="59">
        <f t="shared" si="8"/>
        <v>0</v>
      </c>
      <c r="V13" s="58"/>
      <c r="W13" s="59"/>
      <c r="X13" s="59"/>
      <c r="Y13" s="59"/>
      <c r="Z13" s="90">
        <f t="shared" si="9"/>
        <v>0</v>
      </c>
      <c r="AA13" s="90">
        <f t="shared" si="10"/>
        <v>552259.75</v>
      </c>
      <c r="AB13" s="60"/>
      <c r="AC13" s="60"/>
    </row>
    <row r="14" spans="1:29" s="53" customFormat="1" ht="60">
      <c r="A14" s="54">
        <v>9</v>
      </c>
      <c r="B14" s="102" t="s">
        <v>49</v>
      </c>
      <c r="C14" s="55" t="s">
        <v>458</v>
      </c>
      <c r="D14" s="102" t="s">
        <v>50</v>
      </c>
      <c r="E14" s="110" t="s">
        <v>51</v>
      </c>
      <c r="F14" s="110" t="s">
        <v>353</v>
      </c>
      <c r="G14" s="120">
        <v>235750</v>
      </c>
      <c r="H14" s="97">
        <f t="shared" si="0"/>
        <v>200387.5</v>
      </c>
      <c r="I14" s="97">
        <f t="shared" si="1"/>
        <v>200387.5</v>
      </c>
      <c r="J14" s="97">
        <f t="shared" si="2"/>
        <v>0</v>
      </c>
      <c r="K14" s="57">
        <v>24753.75</v>
      </c>
      <c r="L14" s="77">
        <f t="shared" si="3"/>
        <v>0.105</v>
      </c>
      <c r="M14" s="116">
        <v>210996.25</v>
      </c>
      <c r="N14" s="57">
        <f t="shared" si="4"/>
        <v>3250</v>
      </c>
      <c r="O14" s="57">
        <v>0</v>
      </c>
      <c r="P14" s="57">
        <v>3250</v>
      </c>
      <c r="Q14" s="57">
        <v>0</v>
      </c>
      <c r="R14" s="58">
        <f t="shared" si="5"/>
        <v>10608.75</v>
      </c>
      <c r="S14" s="59">
        <f t="shared" si="6"/>
        <v>200387.5</v>
      </c>
      <c r="T14" s="59">
        <f t="shared" si="7"/>
        <v>0</v>
      </c>
      <c r="U14" s="59">
        <f t="shared" si="8"/>
        <v>0</v>
      </c>
      <c r="V14" s="58"/>
      <c r="W14" s="59"/>
      <c r="X14" s="59"/>
      <c r="Y14" s="59"/>
      <c r="Z14" s="90">
        <f t="shared" si="9"/>
        <v>0</v>
      </c>
      <c r="AA14" s="90">
        <f t="shared" si="10"/>
        <v>210996.25</v>
      </c>
      <c r="AB14" s="60"/>
      <c r="AC14" s="60"/>
    </row>
    <row r="15" spans="1:29" s="52" customFormat="1" ht="60">
      <c r="A15" s="61">
        <v>10</v>
      </c>
      <c r="B15" s="102" t="s">
        <v>52</v>
      </c>
      <c r="C15" s="55" t="s">
        <v>459</v>
      </c>
      <c r="D15" s="102" t="s">
        <v>53</v>
      </c>
      <c r="E15" s="110" t="s">
        <v>54</v>
      </c>
      <c r="F15" s="110" t="s">
        <v>354</v>
      </c>
      <c r="G15" s="120">
        <v>143284</v>
      </c>
      <c r="H15" s="97">
        <f t="shared" si="0"/>
        <v>121791.4</v>
      </c>
      <c r="I15" s="97">
        <f t="shared" si="1"/>
        <v>121791.4</v>
      </c>
      <c r="J15" s="97">
        <f t="shared" si="2"/>
        <v>0</v>
      </c>
      <c r="K15" s="57">
        <v>15044.82</v>
      </c>
      <c r="L15" s="77">
        <f t="shared" si="3"/>
        <v>0.105</v>
      </c>
      <c r="M15" s="116">
        <v>128239.18</v>
      </c>
      <c r="N15" s="57">
        <f t="shared" si="4"/>
        <v>9150</v>
      </c>
      <c r="O15" s="57">
        <v>0</v>
      </c>
      <c r="P15" s="57">
        <v>4750</v>
      </c>
      <c r="Q15" s="57">
        <v>4400</v>
      </c>
      <c r="R15" s="58">
        <f t="shared" si="5"/>
        <v>5787.78</v>
      </c>
      <c r="S15" s="59">
        <f t="shared" si="6"/>
        <v>118051.4</v>
      </c>
      <c r="T15" s="59">
        <f t="shared" si="7"/>
        <v>660</v>
      </c>
      <c r="U15" s="59">
        <f t="shared" si="8"/>
        <v>3740</v>
      </c>
      <c r="V15" s="58"/>
      <c r="W15" s="59"/>
      <c r="X15" s="59"/>
      <c r="Y15" s="59"/>
      <c r="Z15" s="90">
        <f t="shared" si="9"/>
        <v>0</v>
      </c>
      <c r="AA15" s="90">
        <f t="shared" si="10"/>
        <v>128239.18</v>
      </c>
      <c r="AB15" s="60"/>
      <c r="AC15" s="60"/>
    </row>
    <row r="16" spans="1:29" s="52" customFormat="1" ht="84">
      <c r="A16" s="54">
        <v>11</v>
      </c>
      <c r="B16" s="102" t="s">
        <v>55</v>
      </c>
      <c r="C16" s="55" t="s">
        <v>460</v>
      </c>
      <c r="D16" s="102" t="s">
        <v>56</v>
      </c>
      <c r="E16" s="110" t="s">
        <v>57</v>
      </c>
      <c r="F16" s="110" t="s">
        <v>355</v>
      </c>
      <c r="G16" s="120">
        <v>216550</v>
      </c>
      <c r="H16" s="97">
        <f t="shared" si="0"/>
        <v>184067.5</v>
      </c>
      <c r="I16" s="97">
        <f t="shared" si="1"/>
        <v>184067.5</v>
      </c>
      <c r="J16" s="97">
        <f t="shared" si="2"/>
        <v>0</v>
      </c>
      <c r="K16" s="57">
        <v>22737.75</v>
      </c>
      <c r="L16" s="77">
        <f t="shared" si="3"/>
        <v>0.105</v>
      </c>
      <c r="M16" s="118">
        <v>193812.25</v>
      </c>
      <c r="N16" s="57">
        <f t="shared" si="4"/>
        <v>3500</v>
      </c>
      <c r="O16" s="57">
        <v>0</v>
      </c>
      <c r="P16" s="57">
        <v>3500</v>
      </c>
      <c r="Q16" s="57">
        <v>0</v>
      </c>
      <c r="R16" s="58">
        <f t="shared" si="5"/>
        <v>9744.75</v>
      </c>
      <c r="S16" s="59">
        <f t="shared" si="6"/>
        <v>184067.5</v>
      </c>
      <c r="T16" s="59">
        <f t="shared" si="7"/>
        <v>0</v>
      </c>
      <c r="U16" s="59">
        <f t="shared" si="8"/>
        <v>0</v>
      </c>
      <c r="V16" s="58"/>
      <c r="W16" s="59"/>
      <c r="X16" s="59"/>
      <c r="Y16" s="59"/>
      <c r="Z16" s="90">
        <f t="shared" si="9"/>
        <v>0</v>
      </c>
      <c r="AA16" s="90">
        <f t="shared" si="10"/>
        <v>193812.25</v>
      </c>
      <c r="AB16" s="60"/>
      <c r="AC16" s="60"/>
    </row>
    <row r="17" spans="1:29" s="52" customFormat="1" ht="36">
      <c r="A17" s="61">
        <v>12</v>
      </c>
      <c r="B17" s="102" t="s">
        <v>58</v>
      </c>
      <c r="C17" s="55" t="s">
        <v>461</v>
      </c>
      <c r="D17" s="102" t="s">
        <v>59</v>
      </c>
      <c r="E17" s="110" t="s">
        <v>60</v>
      </c>
      <c r="F17" s="110" t="s">
        <v>356</v>
      </c>
      <c r="G17" s="120">
        <v>89536</v>
      </c>
      <c r="H17" s="97">
        <f t="shared" si="0"/>
        <v>76105.6</v>
      </c>
      <c r="I17" s="97">
        <f t="shared" si="1"/>
        <v>76105.6</v>
      </c>
      <c r="J17" s="97">
        <f t="shared" si="2"/>
        <v>0</v>
      </c>
      <c r="K17" s="57">
        <v>9401.28</v>
      </c>
      <c r="L17" s="77">
        <f t="shared" si="3"/>
        <v>0.10500000000000001</v>
      </c>
      <c r="M17" s="118">
        <v>80134.72</v>
      </c>
      <c r="N17" s="57">
        <f t="shared" si="4"/>
        <v>3300</v>
      </c>
      <c r="O17" s="57">
        <v>0</v>
      </c>
      <c r="P17" s="57">
        <v>3300</v>
      </c>
      <c r="Q17" s="57">
        <v>0</v>
      </c>
      <c r="R17" s="58">
        <f t="shared" si="5"/>
        <v>4029.12</v>
      </c>
      <c r="S17" s="59">
        <f t="shared" si="6"/>
        <v>76105.6</v>
      </c>
      <c r="T17" s="59">
        <f t="shared" si="7"/>
        <v>0</v>
      </c>
      <c r="U17" s="59">
        <f t="shared" si="8"/>
        <v>0</v>
      </c>
      <c r="V17" s="58"/>
      <c r="W17" s="59"/>
      <c r="X17" s="59"/>
      <c r="Y17" s="59"/>
      <c r="Z17" s="90">
        <f t="shared" si="9"/>
        <v>0</v>
      </c>
      <c r="AA17" s="90">
        <f t="shared" si="10"/>
        <v>80134.72</v>
      </c>
      <c r="AB17" s="60"/>
      <c r="AC17" s="60"/>
    </row>
    <row r="18" spans="1:29" s="52" customFormat="1" ht="96">
      <c r="A18" s="54">
        <v>13</v>
      </c>
      <c r="B18" s="102" t="s">
        <v>61</v>
      </c>
      <c r="C18" s="55"/>
      <c r="D18" s="102" t="s">
        <v>62</v>
      </c>
      <c r="E18" s="110" t="s">
        <v>63</v>
      </c>
      <c r="F18" s="110" t="s">
        <v>357</v>
      </c>
      <c r="G18" s="120">
        <v>236491</v>
      </c>
      <c r="H18" s="97">
        <f t="shared" si="0"/>
        <v>201017.35</v>
      </c>
      <c r="I18" s="97">
        <f t="shared" si="1"/>
        <v>201017.35</v>
      </c>
      <c r="J18" s="97">
        <f t="shared" si="2"/>
        <v>0</v>
      </c>
      <c r="K18" s="57">
        <v>24831.55</v>
      </c>
      <c r="L18" s="77">
        <f t="shared" si="3"/>
        <v>0.10499997885754637</v>
      </c>
      <c r="M18" s="118">
        <v>211659.45</v>
      </c>
      <c r="N18" s="57">
        <f t="shared" si="4"/>
        <v>9257.93</v>
      </c>
      <c r="O18" s="57">
        <v>0</v>
      </c>
      <c r="P18" s="57">
        <v>9257.93</v>
      </c>
      <c r="Q18" s="57">
        <v>0</v>
      </c>
      <c r="R18" s="58">
        <f t="shared" si="5"/>
        <v>10642.1</v>
      </c>
      <c r="S18" s="59">
        <f t="shared" si="6"/>
        <v>201017.35</v>
      </c>
      <c r="T18" s="59">
        <f t="shared" si="7"/>
        <v>0</v>
      </c>
      <c r="U18" s="59">
        <f t="shared" si="8"/>
        <v>0</v>
      </c>
      <c r="V18" s="58"/>
      <c r="W18" s="59"/>
      <c r="X18" s="59"/>
      <c r="Y18" s="59"/>
      <c r="Z18" s="90">
        <f t="shared" si="9"/>
        <v>0</v>
      </c>
      <c r="AA18" s="90">
        <f t="shared" si="10"/>
        <v>211659.45</v>
      </c>
      <c r="AB18" s="60"/>
      <c r="AC18" s="60"/>
    </row>
    <row r="19" spans="1:27" s="53" customFormat="1" ht="84">
      <c r="A19" s="61">
        <v>14</v>
      </c>
      <c r="B19" s="102" t="s">
        <v>64</v>
      </c>
      <c r="C19" s="55" t="s">
        <v>462</v>
      </c>
      <c r="D19" s="102" t="s">
        <v>65</v>
      </c>
      <c r="E19" s="110" t="s">
        <v>66</v>
      </c>
      <c r="F19" s="110" t="s">
        <v>358</v>
      </c>
      <c r="G19" s="120">
        <v>151332</v>
      </c>
      <c r="H19" s="97">
        <f t="shared" si="0"/>
        <v>128632.2</v>
      </c>
      <c r="I19" s="97">
        <f t="shared" si="1"/>
        <v>128632.2</v>
      </c>
      <c r="J19" s="97">
        <f t="shared" si="2"/>
        <v>0</v>
      </c>
      <c r="K19" s="57">
        <v>15889.86</v>
      </c>
      <c r="L19" s="77">
        <f t="shared" si="3"/>
        <v>0.10500000000000001</v>
      </c>
      <c r="M19" s="118">
        <v>135442.14</v>
      </c>
      <c r="N19" s="57">
        <f t="shared" si="4"/>
        <v>6000</v>
      </c>
      <c r="O19" s="57">
        <v>0</v>
      </c>
      <c r="P19" s="57">
        <v>6000</v>
      </c>
      <c r="Q19" s="57">
        <v>0</v>
      </c>
      <c r="R19" s="58">
        <f t="shared" si="5"/>
        <v>6809.94</v>
      </c>
      <c r="S19" s="59">
        <f t="shared" si="6"/>
        <v>128632.2</v>
      </c>
      <c r="T19" s="59">
        <f t="shared" si="7"/>
        <v>0</v>
      </c>
      <c r="U19" s="59">
        <f t="shared" si="8"/>
        <v>0</v>
      </c>
      <c r="V19" s="58"/>
      <c r="W19" s="59"/>
      <c r="X19" s="59"/>
      <c r="Y19" s="59"/>
      <c r="Z19" s="90">
        <f t="shared" si="9"/>
        <v>0</v>
      </c>
      <c r="AA19" s="90">
        <f t="shared" si="10"/>
        <v>135442.13999999998</v>
      </c>
    </row>
    <row r="20" spans="1:27" s="53" customFormat="1" ht="48">
      <c r="A20" s="54">
        <v>15</v>
      </c>
      <c r="B20" s="102" t="s">
        <v>67</v>
      </c>
      <c r="C20" s="55"/>
      <c r="D20" s="102" t="s">
        <v>68</v>
      </c>
      <c r="E20" s="110" t="s">
        <v>69</v>
      </c>
      <c r="F20" s="110" t="s">
        <v>359</v>
      </c>
      <c r="G20" s="120">
        <v>80000</v>
      </c>
      <c r="H20" s="97">
        <f t="shared" si="0"/>
        <v>68000</v>
      </c>
      <c r="I20" s="97">
        <f t="shared" si="1"/>
        <v>68000</v>
      </c>
      <c r="J20" s="97">
        <f t="shared" si="2"/>
        <v>0</v>
      </c>
      <c r="K20" s="57">
        <v>8400</v>
      </c>
      <c r="L20" s="77">
        <f t="shared" si="3"/>
        <v>0.105</v>
      </c>
      <c r="M20" s="118">
        <v>71600</v>
      </c>
      <c r="N20" s="57">
        <f t="shared" si="4"/>
        <v>3700</v>
      </c>
      <c r="O20" s="57">
        <v>0</v>
      </c>
      <c r="P20" s="57">
        <v>3700</v>
      </c>
      <c r="Q20" s="57">
        <v>0</v>
      </c>
      <c r="R20" s="58">
        <f t="shared" si="5"/>
        <v>3600</v>
      </c>
      <c r="S20" s="59">
        <f t="shared" si="6"/>
        <v>68000</v>
      </c>
      <c r="T20" s="59">
        <f t="shared" si="7"/>
        <v>0</v>
      </c>
      <c r="U20" s="59">
        <f t="shared" si="8"/>
        <v>0</v>
      </c>
      <c r="V20" s="58"/>
      <c r="W20" s="59"/>
      <c r="X20" s="59"/>
      <c r="Y20" s="59"/>
      <c r="Z20" s="90">
        <f t="shared" si="9"/>
        <v>0</v>
      </c>
      <c r="AA20" s="90">
        <f t="shared" si="10"/>
        <v>71600</v>
      </c>
    </row>
    <row r="21" spans="1:27" s="53" customFormat="1" ht="120">
      <c r="A21" s="61">
        <v>16</v>
      </c>
      <c r="B21" s="102" t="s">
        <v>70</v>
      </c>
      <c r="C21" s="55" t="s">
        <v>463</v>
      </c>
      <c r="D21" s="102" t="s">
        <v>71</v>
      </c>
      <c r="E21" s="110" t="s">
        <v>72</v>
      </c>
      <c r="F21" s="110" t="s">
        <v>360</v>
      </c>
      <c r="G21" s="120">
        <v>108175</v>
      </c>
      <c r="H21" s="97">
        <f t="shared" si="0"/>
        <v>91948.75</v>
      </c>
      <c r="I21" s="97">
        <f t="shared" si="1"/>
        <v>91948.75</v>
      </c>
      <c r="J21" s="97">
        <f t="shared" si="2"/>
        <v>0</v>
      </c>
      <c r="K21" s="57">
        <v>11358.37</v>
      </c>
      <c r="L21" s="77">
        <f t="shared" si="3"/>
        <v>0.1049999537785995</v>
      </c>
      <c r="M21" s="116">
        <v>96816.63</v>
      </c>
      <c r="N21" s="57">
        <f t="shared" si="4"/>
        <v>3800</v>
      </c>
      <c r="O21" s="57">
        <v>0</v>
      </c>
      <c r="P21" s="57">
        <v>3800</v>
      </c>
      <c r="Q21" s="57">
        <v>0</v>
      </c>
      <c r="R21" s="58">
        <f t="shared" si="5"/>
        <v>4867.88</v>
      </c>
      <c r="S21" s="59">
        <f t="shared" si="6"/>
        <v>91948.75</v>
      </c>
      <c r="T21" s="59">
        <f t="shared" si="7"/>
        <v>0</v>
      </c>
      <c r="U21" s="59">
        <f t="shared" si="8"/>
        <v>0</v>
      </c>
      <c r="V21" s="58"/>
      <c r="W21" s="59"/>
      <c r="X21" s="59"/>
      <c r="Y21" s="59"/>
      <c r="Z21" s="90">
        <f t="shared" si="9"/>
        <v>0</v>
      </c>
      <c r="AA21" s="90">
        <f t="shared" si="10"/>
        <v>96816.63</v>
      </c>
    </row>
    <row r="22" spans="1:27" s="53" customFormat="1" ht="48">
      <c r="A22" s="54">
        <v>17</v>
      </c>
      <c r="B22" s="102" t="s">
        <v>73</v>
      </c>
      <c r="C22" s="55"/>
      <c r="D22" s="102" t="s">
        <v>74</v>
      </c>
      <c r="E22" s="110" t="s">
        <v>75</v>
      </c>
      <c r="F22" s="110" t="s">
        <v>361</v>
      </c>
      <c r="G22" s="120">
        <v>68000</v>
      </c>
      <c r="H22" s="97">
        <f t="shared" si="0"/>
        <v>57800</v>
      </c>
      <c r="I22" s="97">
        <f t="shared" si="1"/>
        <v>57800</v>
      </c>
      <c r="J22" s="97">
        <f t="shared" si="2"/>
        <v>0</v>
      </c>
      <c r="K22" s="57">
        <v>7140</v>
      </c>
      <c r="L22" s="77">
        <f t="shared" si="3"/>
        <v>0.105</v>
      </c>
      <c r="M22" s="118">
        <v>60860</v>
      </c>
      <c r="N22" s="57">
        <f t="shared" si="4"/>
        <v>1000</v>
      </c>
      <c r="O22" s="57">
        <v>0</v>
      </c>
      <c r="P22" s="57">
        <v>1000</v>
      </c>
      <c r="Q22" s="57">
        <v>0</v>
      </c>
      <c r="R22" s="58">
        <f t="shared" si="5"/>
        <v>3060</v>
      </c>
      <c r="S22" s="59">
        <f t="shared" si="6"/>
        <v>57800</v>
      </c>
      <c r="T22" s="59">
        <f t="shared" si="7"/>
        <v>0</v>
      </c>
      <c r="U22" s="59">
        <f t="shared" si="8"/>
        <v>0</v>
      </c>
      <c r="V22" s="58"/>
      <c r="W22" s="59"/>
      <c r="X22" s="59"/>
      <c r="Y22" s="59"/>
      <c r="Z22" s="90">
        <f t="shared" si="9"/>
        <v>0</v>
      </c>
      <c r="AA22" s="90">
        <f t="shared" si="10"/>
        <v>60860</v>
      </c>
    </row>
    <row r="23" spans="1:27" s="52" customFormat="1" ht="48">
      <c r="A23" s="61">
        <v>18</v>
      </c>
      <c r="B23" s="102" t="s">
        <v>76</v>
      </c>
      <c r="C23" s="55" t="s">
        <v>464</v>
      </c>
      <c r="D23" s="102" t="s">
        <v>77</v>
      </c>
      <c r="E23" s="110" t="s">
        <v>78</v>
      </c>
      <c r="F23" s="110" t="s">
        <v>362</v>
      </c>
      <c r="G23" s="120">
        <v>79238</v>
      </c>
      <c r="H23" s="97">
        <f t="shared" si="0"/>
        <v>67352.3</v>
      </c>
      <c r="I23" s="97">
        <f t="shared" si="1"/>
        <v>67352.3</v>
      </c>
      <c r="J23" s="97">
        <f t="shared" si="2"/>
        <v>0</v>
      </c>
      <c r="K23" s="57">
        <v>8319.99</v>
      </c>
      <c r="L23" s="77">
        <f t="shared" si="3"/>
        <v>0.105</v>
      </c>
      <c r="M23" s="116">
        <v>70918.01</v>
      </c>
      <c r="N23" s="57">
        <f t="shared" si="4"/>
        <v>4250.05</v>
      </c>
      <c r="O23" s="57">
        <v>0</v>
      </c>
      <c r="P23" s="57">
        <v>4250.05</v>
      </c>
      <c r="Q23" s="57">
        <v>0</v>
      </c>
      <c r="R23" s="58">
        <f t="shared" si="5"/>
        <v>3565.71</v>
      </c>
      <c r="S23" s="59">
        <f t="shared" si="6"/>
        <v>67352.3</v>
      </c>
      <c r="T23" s="59">
        <f t="shared" si="7"/>
        <v>0</v>
      </c>
      <c r="U23" s="59">
        <f t="shared" si="8"/>
        <v>0</v>
      </c>
      <c r="V23" s="58"/>
      <c r="W23" s="59"/>
      <c r="X23" s="59"/>
      <c r="Y23" s="59"/>
      <c r="Z23" s="90">
        <f t="shared" si="9"/>
        <v>0</v>
      </c>
      <c r="AA23" s="90">
        <f t="shared" si="10"/>
        <v>70918.01000000001</v>
      </c>
    </row>
    <row r="24" spans="1:27" s="52" customFormat="1" ht="96">
      <c r="A24" s="54">
        <v>19</v>
      </c>
      <c r="B24" s="102" t="s">
        <v>79</v>
      </c>
      <c r="C24" s="55"/>
      <c r="D24" s="102" t="s">
        <v>80</v>
      </c>
      <c r="E24" s="110" t="s">
        <v>81</v>
      </c>
      <c r="F24" s="110" t="s">
        <v>363</v>
      </c>
      <c r="G24" s="120">
        <v>118759</v>
      </c>
      <c r="H24" s="97">
        <f t="shared" si="0"/>
        <v>100945.15</v>
      </c>
      <c r="I24" s="97">
        <f t="shared" si="1"/>
        <v>100945.15</v>
      </c>
      <c r="J24" s="97">
        <f t="shared" si="2"/>
        <v>0</v>
      </c>
      <c r="K24" s="57">
        <v>12469.69</v>
      </c>
      <c r="L24" s="77">
        <f t="shared" si="3"/>
        <v>0.10499995789792774</v>
      </c>
      <c r="M24" s="118">
        <v>106289.31</v>
      </c>
      <c r="N24" s="57">
        <f t="shared" si="4"/>
        <v>2870</v>
      </c>
      <c r="O24" s="57">
        <v>0</v>
      </c>
      <c r="P24" s="57">
        <v>2870</v>
      </c>
      <c r="Q24" s="57">
        <v>0</v>
      </c>
      <c r="R24" s="58">
        <f t="shared" si="5"/>
        <v>5344.16</v>
      </c>
      <c r="S24" s="59">
        <f t="shared" si="6"/>
        <v>100945.15</v>
      </c>
      <c r="T24" s="59">
        <f t="shared" si="7"/>
        <v>0</v>
      </c>
      <c r="U24" s="59">
        <f t="shared" si="8"/>
        <v>0</v>
      </c>
      <c r="V24" s="58"/>
      <c r="W24" s="59"/>
      <c r="X24" s="59"/>
      <c r="Y24" s="59"/>
      <c r="Z24" s="90">
        <f t="shared" si="9"/>
        <v>0</v>
      </c>
      <c r="AA24" s="90">
        <f t="shared" si="10"/>
        <v>106289.31</v>
      </c>
    </row>
    <row r="25" spans="1:27" s="52" customFormat="1" ht="60">
      <c r="A25" s="61">
        <v>20</v>
      </c>
      <c r="B25" s="102" t="s">
        <v>82</v>
      </c>
      <c r="C25" s="55" t="s">
        <v>524</v>
      </c>
      <c r="D25" s="102" t="s">
        <v>83</v>
      </c>
      <c r="E25" s="110" t="s">
        <v>84</v>
      </c>
      <c r="F25" s="110" t="s">
        <v>364</v>
      </c>
      <c r="G25" s="120">
        <v>184740</v>
      </c>
      <c r="H25" s="97">
        <f t="shared" si="0"/>
        <v>157029</v>
      </c>
      <c r="I25" s="97">
        <f t="shared" si="1"/>
        <v>157029</v>
      </c>
      <c r="J25" s="97">
        <f t="shared" si="2"/>
        <v>0</v>
      </c>
      <c r="K25" s="57">
        <v>19397.7</v>
      </c>
      <c r="L25" s="77">
        <f t="shared" si="3"/>
        <v>0.10500000000000001</v>
      </c>
      <c r="M25" s="118">
        <v>165342.3</v>
      </c>
      <c r="N25" s="57">
        <f t="shared" si="4"/>
        <v>7442.3</v>
      </c>
      <c r="O25" s="57">
        <v>0</v>
      </c>
      <c r="P25" s="57">
        <v>7442.3</v>
      </c>
      <c r="Q25" s="57">
        <v>0</v>
      </c>
      <c r="R25" s="58">
        <f t="shared" si="5"/>
        <v>8313.3</v>
      </c>
      <c r="S25" s="59">
        <f t="shared" si="6"/>
        <v>157029</v>
      </c>
      <c r="T25" s="59">
        <f t="shared" si="7"/>
        <v>0</v>
      </c>
      <c r="U25" s="59">
        <f t="shared" si="8"/>
        <v>0</v>
      </c>
      <c r="V25" s="58"/>
      <c r="W25" s="59"/>
      <c r="X25" s="59"/>
      <c r="Y25" s="59"/>
      <c r="Z25" s="90">
        <f t="shared" si="9"/>
        <v>0</v>
      </c>
      <c r="AA25" s="90">
        <f t="shared" si="10"/>
        <v>165342.3</v>
      </c>
    </row>
    <row r="26" spans="1:27" s="52" customFormat="1" ht="84">
      <c r="A26" s="54">
        <v>21</v>
      </c>
      <c r="B26" s="102" t="s">
        <v>85</v>
      </c>
      <c r="C26" s="55" t="s">
        <v>466</v>
      </c>
      <c r="D26" s="102" t="s">
        <v>86</v>
      </c>
      <c r="E26" s="110" t="s">
        <v>87</v>
      </c>
      <c r="F26" s="110" t="s">
        <v>533</v>
      </c>
      <c r="G26" s="120">
        <v>117773</v>
      </c>
      <c r="H26" s="97">
        <f t="shared" si="0"/>
        <v>100107.05</v>
      </c>
      <c r="I26" s="97">
        <f t="shared" si="1"/>
        <v>100107.05</v>
      </c>
      <c r="J26" s="97">
        <f t="shared" si="2"/>
        <v>0</v>
      </c>
      <c r="K26" s="57">
        <v>12366.16</v>
      </c>
      <c r="L26" s="77">
        <f t="shared" si="3"/>
        <v>0.1049999575454476</v>
      </c>
      <c r="M26" s="118">
        <v>105406.84</v>
      </c>
      <c r="N26" s="57">
        <f t="shared" si="4"/>
        <v>3500</v>
      </c>
      <c r="O26" s="57">
        <v>0</v>
      </c>
      <c r="P26" s="57">
        <v>3500</v>
      </c>
      <c r="Q26" s="57">
        <v>0</v>
      </c>
      <c r="R26" s="58">
        <f t="shared" si="5"/>
        <v>5299.79</v>
      </c>
      <c r="S26" s="59">
        <f t="shared" si="6"/>
        <v>100107.05</v>
      </c>
      <c r="T26" s="59">
        <f t="shared" si="7"/>
        <v>0</v>
      </c>
      <c r="U26" s="59">
        <f t="shared" si="8"/>
        <v>0</v>
      </c>
      <c r="V26" s="58"/>
      <c r="W26" s="59"/>
      <c r="X26" s="59"/>
      <c r="Y26" s="59"/>
      <c r="Z26" s="90">
        <f t="shared" si="9"/>
        <v>0</v>
      </c>
      <c r="AA26" s="90">
        <f t="shared" si="10"/>
        <v>105406.84</v>
      </c>
    </row>
    <row r="27" spans="1:27" s="52" customFormat="1" ht="36">
      <c r="A27" s="61">
        <v>22</v>
      </c>
      <c r="B27" s="102" t="s">
        <v>88</v>
      </c>
      <c r="C27" s="55"/>
      <c r="D27" s="102" t="s">
        <v>89</v>
      </c>
      <c r="E27" s="110" t="s">
        <v>90</v>
      </c>
      <c r="F27" s="110" t="s">
        <v>366</v>
      </c>
      <c r="G27" s="120">
        <v>99866</v>
      </c>
      <c r="H27" s="97">
        <f t="shared" si="0"/>
        <v>84886.1</v>
      </c>
      <c r="I27" s="97">
        <f t="shared" si="1"/>
        <v>84886.1</v>
      </c>
      <c r="J27" s="97">
        <f t="shared" si="2"/>
        <v>0</v>
      </c>
      <c r="K27" s="57">
        <v>10485.93</v>
      </c>
      <c r="L27" s="77">
        <f t="shared" si="3"/>
        <v>0.105</v>
      </c>
      <c r="M27" s="118">
        <v>89380.07</v>
      </c>
      <c r="N27" s="57">
        <f t="shared" si="4"/>
        <v>9618</v>
      </c>
      <c r="O27" s="57">
        <v>0</v>
      </c>
      <c r="P27" s="57">
        <v>5418</v>
      </c>
      <c r="Q27" s="57">
        <v>4200</v>
      </c>
      <c r="R27" s="58">
        <f t="shared" si="5"/>
        <v>3863.97</v>
      </c>
      <c r="S27" s="59">
        <f t="shared" si="6"/>
        <v>81316.1</v>
      </c>
      <c r="T27" s="59">
        <f t="shared" si="7"/>
        <v>630</v>
      </c>
      <c r="U27" s="59">
        <f t="shared" si="8"/>
        <v>3570</v>
      </c>
      <c r="V27" s="58"/>
      <c r="W27" s="59"/>
      <c r="X27" s="59"/>
      <c r="Y27" s="59"/>
      <c r="Z27" s="90">
        <f t="shared" si="9"/>
        <v>0</v>
      </c>
      <c r="AA27" s="90">
        <f t="shared" si="10"/>
        <v>89380.07</v>
      </c>
    </row>
    <row r="28" spans="1:27" s="52" customFormat="1" ht="36">
      <c r="A28" s="54">
        <v>23</v>
      </c>
      <c r="B28" s="102" t="s">
        <v>91</v>
      </c>
      <c r="C28" s="55"/>
      <c r="D28" s="102" t="s">
        <v>92</v>
      </c>
      <c r="E28" s="110" t="s">
        <v>93</v>
      </c>
      <c r="F28" s="110" t="s">
        <v>367</v>
      </c>
      <c r="G28" s="120">
        <v>97578</v>
      </c>
      <c r="H28" s="97">
        <f t="shared" si="0"/>
        <v>82941.3</v>
      </c>
      <c r="I28" s="97">
        <f t="shared" si="1"/>
        <v>82941.3</v>
      </c>
      <c r="J28" s="97">
        <f t="shared" si="2"/>
        <v>0</v>
      </c>
      <c r="K28" s="57">
        <v>10245.69</v>
      </c>
      <c r="L28" s="77">
        <f t="shared" si="3"/>
        <v>0.10500000000000001</v>
      </c>
      <c r="M28" s="116">
        <v>87332.31</v>
      </c>
      <c r="N28" s="57">
        <f t="shared" si="4"/>
        <v>3550</v>
      </c>
      <c r="O28" s="57">
        <v>0</v>
      </c>
      <c r="P28" s="57">
        <v>3550</v>
      </c>
      <c r="Q28" s="57">
        <v>0</v>
      </c>
      <c r="R28" s="58">
        <f t="shared" si="5"/>
        <v>4391.01</v>
      </c>
      <c r="S28" s="59">
        <f t="shared" si="6"/>
        <v>82941.3</v>
      </c>
      <c r="T28" s="59">
        <f t="shared" si="7"/>
        <v>0</v>
      </c>
      <c r="U28" s="59">
        <f t="shared" si="8"/>
        <v>0</v>
      </c>
      <c r="V28" s="58"/>
      <c r="W28" s="59"/>
      <c r="X28" s="59"/>
      <c r="Y28" s="59"/>
      <c r="Z28" s="90">
        <f t="shared" si="9"/>
        <v>0</v>
      </c>
      <c r="AA28" s="90">
        <f t="shared" si="10"/>
        <v>87332.31</v>
      </c>
    </row>
    <row r="29" spans="1:27" s="52" customFormat="1" ht="60">
      <c r="A29" s="61">
        <v>24</v>
      </c>
      <c r="B29" s="102" t="s">
        <v>94</v>
      </c>
      <c r="C29" s="55" t="s">
        <v>467</v>
      </c>
      <c r="D29" s="102" t="s">
        <v>95</v>
      </c>
      <c r="E29" s="110" t="s">
        <v>96</v>
      </c>
      <c r="F29" s="110" t="s">
        <v>368</v>
      </c>
      <c r="G29" s="120">
        <v>118340</v>
      </c>
      <c r="H29" s="97">
        <f t="shared" si="0"/>
        <v>100589</v>
      </c>
      <c r="I29" s="97">
        <f t="shared" si="1"/>
        <v>100589</v>
      </c>
      <c r="J29" s="97">
        <f t="shared" si="2"/>
        <v>0</v>
      </c>
      <c r="K29" s="57">
        <v>12425.7</v>
      </c>
      <c r="L29" s="77">
        <f t="shared" si="3"/>
        <v>0.10500000000000001</v>
      </c>
      <c r="M29" s="116">
        <v>105914.3</v>
      </c>
      <c r="N29" s="57">
        <f t="shared" si="4"/>
        <v>0</v>
      </c>
      <c r="O29" s="57">
        <v>0</v>
      </c>
      <c r="P29" s="57">
        <v>0</v>
      </c>
      <c r="Q29" s="57">
        <v>0</v>
      </c>
      <c r="R29" s="58">
        <f t="shared" si="5"/>
        <v>5325.3</v>
      </c>
      <c r="S29" s="59">
        <f t="shared" si="6"/>
        <v>100589</v>
      </c>
      <c r="T29" s="59">
        <f t="shared" si="7"/>
        <v>0</v>
      </c>
      <c r="U29" s="59">
        <f t="shared" si="8"/>
        <v>0</v>
      </c>
      <c r="V29" s="58"/>
      <c r="W29" s="59"/>
      <c r="X29" s="59"/>
      <c r="Y29" s="59"/>
      <c r="Z29" s="90">
        <f t="shared" si="9"/>
        <v>0</v>
      </c>
      <c r="AA29" s="90">
        <f t="shared" si="10"/>
        <v>105914.3</v>
      </c>
    </row>
    <row r="30" spans="1:27" s="52" customFormat="1" ht="48">
      <c r="A30" s="54">
        <v>25</v>
      </c>
      <c r="B30" s="102" t="s">
        <v>97</v>
      </c>
      <c r="C30" s="55" t="s">
        <v>468</v>
      </c>
      <c r="D30" s="102" t="s">
        <v>98</v>
      </c>
      <c r="E30" s="110" t="s">
        <v>99</v>
      </c>
      <c r="F30" s="110" t="s">
        <v>369</v>
      </c>
      <c r="G30" s="120">
        <v>102874.86</v>
      </c>
      <c r="H30" s="97">
        <f t="shared" si="0"/>
        <v>87443.63</v>
      </c>
      <c r="I30" s="97">
        <f t="shared" si="1"/>
        <v>87443.63</v>
      </c>
      <c r="J30" s="97">
        <f t="shared" si="2"/>
        <v>0</v>
      </c>
      <c r="K30" s="57">
        <v>10801.86</v>
      </c>
      <c r="L30" s="77">
        <f t="shared" si="3"/>
        <v>0.10499999708383564</v>
      </c>
      <c r="M30" s="116">
        <v>92073</v>
      </c>
      <c r="N30" s="57">
        <f t="shared" si="4"/>
        <v>2500</v>
      </c>
      <c r="O30" s="57">
        <v>0</v>
      </c>
      <c r="P30" s="57">
        <v>2500</v>
      </c>
      <c r="Q30" s="57">
        <v>0</v>
      </c>
      <c r="R30" s="58">
        <f t="shared" si="5"/>
        <v>4629.37</v>
      </c>
      <c r="S30" s="59">
        <f t="shared" si="6"/>
        <v>87443.63</v>
      </c>
      <c r="T30" s="59">
        <f t="shared" si="7"/>
        <v>0</v>
      </c>
      <c r="U30" s="59">
        <f t="shared" si="8"/>
        <v>0</v>
      </c>
      <c r="V30" s="58"/>
      <c r="W30" s="59"/>
      <c r="X30" s="59"/>
      <c r="Y30" s="59"/>
      <c r="Z30" s="90">
        <f t="shared" si="9"/>
        <v>0</v>
      </c>
      <c r="AA30" s="90">
        <f t="shared" si="10"/>
        <v>92073</v>
      </c>
    </row>
    <row r="31" spans="1:27" s="52" customFormat="1" ht="48">
      <c r="A31" s="61">
        <v>26</v>
      </c>
      <c r="B31" s="102" t="s">
        <v>100</v>
      </c>
      <c r="C31" s="55" t="s">
        <v>469</v>
      </c>
      <c r="D31" s="102" t="s">
        <v>101</v>
      </c>
      <c r="E31" s="110" t="s">
        <v>102</v>
      </c>
      <c r="F31" s="110" t="s">
        <v>370</v>
      </c>
      <c r="G31" s="120">
        <v>85155</v>
      </c>
      <c r="H31" s="97">
        <f t="shared" si="0"/>
        <v>72381.75</v>
      </c>
      <c r="I31" s="97">
        <f t="shared" si="1"/>
        <v>72381.75</v>
      </c>
      <c r="J31" s="97">
        <f t="shared" si="2"/>
        <v>0</v>
      </c>
      <c r="K31" s="57">
        <v>8941.27</v>
      </c>
      <c r="L31" s="77">
        <f t="shared" si="3"/>
        <v>0.10499994128354179</v>
      </c>
      <c r="M31" s="118">
        <v>76213.73</v>
      </c>
      <c r="N31" s="57">
        <f t="shared" si="4"/>
        <v>6850</v>
      </c>
      <c r="O31" s="57">
        <v>0</v>
      </c>
      <c r="P31" s="57">
        <v>6850</v>
      </c>
      <c r="Q31" s="57">
        <v>0</v>
      </c>
      <c r="R31" s="58">
        <f t="shared" si="5"/>
        <v>3831.98</v>
      </c>
      <c r="S31" s="59">
        <f t="shared" si="6"/>
        <v>72381.75</v>
      </c>
      <c r="T31" s="59">
        <f t="shared" si="7"/>
        <v>0</v>
      </c>
      <c r="U31" s="59">
        <f t="shared" si="8"/>
        <v>0</v>
      </c>
      <c r="V31" s="58"/>
      <c r="W31" s="59"/>
      <c r="X31" s="59"/>
      <c r="Y31" s="59"/>
      <c r="Z31" s="90">
        <f t="shared" si="9"/>
        <v>0</v>
      </c>
      <c r="AA31" s="90">
        <f t="shared" si="10"/>
        <v>76213.73</v>
      </c>
    </row>
    <row r="32" spans="1:27" s="52" customFormat="1" ht="36">
      <c r="A32" s="54">
        <v>27</v>
      </c>
      <c r="B32" s="102" t="s">
        <v>103</v>
      </c>
      <c r="C32" s="55" t="s">
        <v>470</v>
      </c>
      <c r="D32" s="102" t="s">
        <v>104</v>
      </c>
      <c r="E32" s="110" t="s">
        <v>105</v>
      </c>
      <c r="F32" s="110" t="s">
        <v>371</v>
      </c>
      <c r="G32" s="120">
        <v>89701</v>
      </c>
      <c r="H32" s="97">
        <f t="shared" si="0"/>
        <v>76245.85</v>
      </c>
      <c r="I32" s="97">
        <f t="shared" si="1"/>
        <v>76245.85</v>
      </c>
      <c r="J32" s="97">
        <f t="shared" si="2"/>
        <v>0</v>
      </c>
      <c r="K32" s="57">
        <v>9418.6</v>
      </c>
      <c r="L32" s="77">
        <f t="shared" si="3"/>
        <v>0.10499994425926133</v>
      </c>
      <c r="M32" s="118">
        <v>80282.4</v>
      </c>
      <c r="N32" s="57">
        <f t="shared" si="4"/>
        <v>432.04</v>
      </c>
      <c r="O32" s="57">
        <v>0</v>
      </c>
      <c r="P32" s="57">
        <v>432.04</v>
      </c>
      <c r="Q32" s="57">
        <v>0</v>
      </c>
      <c r="R32" s="58">
        <f t="shared" si="5"/>
        <v>4036.55</v>
      </c>
      <c r="S32" s="59">
        <f t="shared" si="6"/>
        <v>76245.85</v>
      </c>
      <c r="T32" s="59">
        <f t="shared" si="7"/>
        <v>0</v>
      </c>
      <c r="U32" s="59">
        <f t="shared" si="8"/>
        <v>0</v>
      </c>
      <c r="V32" s="58"/>
      <c r="W32" s="59"/>
      <c r="X32" s="59"/>
      <c r="Y32" s="59"/>
      <c r="Z32" s="90">
        <f t="shared" si="9"/>
        <v>0</v>
      </c>
      <c r="AA32" s="90">
        <f t="shared" si="10"/>
        <v>80282.40000000001</v>
      </c>
    </row>
    <row r="33" spans="1:27" s="52" customFormat="1" ht="48">
      <c r="A33" s="61">
        <v>28</v>
      </c>
      <c r="B33" s="102" t="s">
        <v>106</v>
      </c>
      <c r="C33" s="55"/>
      <c r="D33" s="102" t="s">
        <v>107</v>
      </c>
      <c r="E33" s="110" t="s">
        <v>108</v>
      </c>
      <c r="F33" s="110" t="s">
        <v>372</v>
      </c>
      <c r="G33" s="120">
        <v>144355</v>
      </c>
      <c r="H33" s="97">
        <f t="shared" si="0"/>
        <v>122701.75</v>
      </c>
      <c r="I33" s="97">
        <f t="shared" si="1"/>
        <v>122701.75</v>
      </c>
      <c r="J33" s="97">
        <f t="shared" si="2"/>
        <v>0</v>
      </c>
      <c r="K33" s="57">
        <v>15157.27</v>
      </c>
      <c r="L33" s="77">
        <f t="shared" si="3"/>
        <v>0.10499996536316719</v>
      </c>
      <c r="M33" s="118">
        <v>129197.73</v>
      </c>
      <c r="N33" s="57">
        <f t="shared" si="4"/>
        <v>3500</v>
      </c>
      <c r="O33" s="57">
        <v>0</v>
      </c>
      <c r="P33" s="57">
        <v>3500</v>
      </c>
      <c r="Q33" s="57">
        <v>0</v>
      </c>
      <c r="R33" s="58">
        <f t="shared" si="5"/>
        <v>6495.98</v>
      </c>
      <c r="S33" s="59">
        <f t="shared" si="6"/>
        <v>122701.75</v>
      </c>
      <c r="T33" s="59">
        <f t="shared" si="7"/>
        <v>0</v>
      </c>
      <c r="U33" s="59">
        <f t="shared" si="8"/>
        <v>0</v>
      </c>
      <c r="V33" s="58"/>
      <c r="W33" s="59"/>
      <c r="X33" s="59"/>
      <c r="Y33" s="59"/>
      <c r="Z33" s="90">
        <f t="shared" si="9"/>
        <v>0</v>
      </c>
      <c r="AA33" s="90">
        <f t="shared" si="10"/>
        <v>129197.73</v>
      </c>
    </row>
    <row r="34" spans="1:27" s="52" customFormat="1" ht="48">
      <c r="A34" s="54">
        <v>29</v>
      </c>
      <c r="B34" s="102" t="s">
        <v>109</v>
      </c>
      <c r="C34" s="55" t="s">
        <v>471</v>
      </c>
      <c r="D34" s="102" t="s">
        <v>110</v>
      </c>
      <c r="E34" s="110" t="s">
        <v>111</v>
      </c>
      <c r="F34" s="110" t="s">
        <v>373</v>
      </c>
      <c r="G34" s="120">
        <v>86103</v>
      </c>
      <c r="H34" s="97">
        <f t="shared" si="0"/>
        <v>73187.55</v>
      </c>
      <c r="I34" s="97">
        <f t="shared" si="1"/>
        <v>73187.55</v>
      </c>
      <c r="J34" s="97">
        <f t="shared" si="2"/>
        <v>0</v>
      </c>
      <c r="K34" s="57">
        <v>9040.81</v>
      </c>
      <c r="L34" s="77">
        <f t="shared" si="3"/>
        <v>0.10499994193001405</v>
      </c>
      <c r="M34" s="116">
        <v>77062.19</v>
      </c>
      <c r="N34" s="57">
        <f t="shared" si="4"/>
        <v>2207.59</v>
      </c>
      <c r="O34" s="57">
        <v>0</v>
      </c>
      <c r="P34" s="57">
        <v>2207.59</v>
      </c>
      <c r="Q34" s="57">
        <v>0</v>
      </c>
      <c r="R34" s="58">
        <f t="shared" si="5"/>
        <v>3874.64</v>
      </c>
      <c r="S34" s="59">
        <f t="shared" si="6"/>
        <v>73187.55</v>
      </c>
      <c r="T34" s="59">
        <f t="shared" si="7"/>
        <v>0</v>
      </c>
      <c r="U34" s="59">
        <f t="shared" si="8"/>
        <v>0</v>
      </c>
      <c r="V34" s="58"/>
      <c r="W34" s="59"/>
      <c r="X34" s="59"/>
      <c r="Y34" s="59"/>
      <c r="Z34" s="90">
        <f t="shared" si="9"/>
        <v>0</v>
      </c>
      <c r="AA34" s="90">
        <f t="shared" si="10"/>
        <v>77062.19</v>
      </c>
    </row>
    <row r="35" spans="1:27" s="52" customFormat="1" ht="48">
      <c r="A35" s="61">
        <v>30</v>
      </c>
      <c r="B35" s="102" t="s">
        <v>112</v>
      </c>
      <c r="C35" s="55" t="s">
        <v>472</v>
      </c>
      <c r="D35" s="102" t="s">
        <v>113</v>
      </c>
      <c r="E35" s="110" t="s">
        <v>114</v>
      </c>
      <c r="F35" s="110" t="s">
        <v>374</v>
      </c>
      <c r="G35" s="120">
        <v>93821</v>
      </c>
      <c r="H35" s="97">
        <f t="shared" si="0"/>
        <v>79747.85</v>
      </c>
      <c r="I35" s="97">
        <f t="shared" si="1"/>
        <v>79747.85</v>
      </c>
      <c r="J35" s="97">
        <f t="shared" si="2"/>
        <v>0</v>
      </c>
      <c r="K35" s="57">
        <v>9851.2</v>
      </c>
      <c r="L35" s="77">
        <f t="shared" si="3"/>
        <v>0.10499994670702723</v>
      </c>
      <c r="M35" s="118">
        <v>83969.8</v>
      </c>
      <c r="N35" s="57">
        <f t="shared" si="4"/>
        <v>5800</v>
      </c>
      <c r="O35" s="57">
        <v>0</v>
      </c>
      <c r="P35" s="57">
        <v>5800</v>
      </c>
      <c r="Q35" s="57">
        <v>0</v>
      </c>
      <c r="R35" s="58">
        <f t="shared" si="5"/>
        <v>4221.95</v>
      </c>
      <c r="S35" s="59">
        <f t="shared" si="6"/>
        <v>79747.85</v>
      </c>
      <c r="T35" s="59">
        <f t="shared" si="7"/>
        <v>0</v>
      </c>
      <c r="U35" s="59">
        <f t="shared" si="8"/>
        <v>0</v>
      </c>
      <c r="V35" s="58"/>
      <c r="W35" s="59"/>
      <c r="X35" s="59"/>
      <c r="Y35" s="59"/>
      <c r="Z35" s="90">
        <f t="shared" si="9"/>
        <v>0</v>
      </c>
      <c r="AA35" s="90">
        <f t="shared" si="10"/>
        <v>83969.8</v>
      </c>
    </row>
    <row r="36" spans="1:27" s="52" customFormat="1" ht="36">
      <c r="A36" s="54">
        <v>31</v>
      </c>
      <c r="B36" s="102" t="s">
        <v>115</v>
      </c>
      <c r="C36" s="55"/>
      <c r="D36" s="102" t="s">
        <v>116</v>
      </c>
      <c r="E36" s="110" t="s">
        <v>117</v>
      </c>
      <c r="F36" s="110" t="s">
        <v>375</v>
      </c>
      <c r="G36" s="120">
        <v>73621</v>
      </c>
      <c r="H36" s="97">
        <f t="shared" si="0"/>
        <v>62577.85</v>
      </c>
      <c r="I36" s="97">
        <f t="shared" si="1"/>
        <v>62577.85</v>
      </c>
      <c r="J36" s="97">
        <f t="shared" si="2"/>
        <v>0</v>
      </c>
      <c r="K36" s="57">
        <v>7730.2</v>
      </c>
      <c r="L36" s="77">
        <f t="shared" si="3"/>
        <v>0.10499993208459543</v>
      </c>
      <c r="M36" s="118">
        <v>65890.8</v>
      </c>
      <c r="N36" s="57">
        <f t="shared" si="4"/>
        <v>8500</v>
      </c>
      <c r="O36" s="57">
        <v>0</v>
      </c>
      <c r="P36" s="57">
        <v>0</v>
      </c>
      <c r="Q36" s="57">
        <v>8500</v>
      </c>
      <c r="R36" s="58">
        <f t="shared" si="5"/>
        <v>2037.95</v>
      </c>
      <c r="S36" s="59">
        <f t="shared" si="6"/>
        <v>55352.85</v>
      </c>
      <c r="T36" s="59">
        <f t="shared" si="7"/>
        <v>1275</v>
      </c>
      <c r="U36" s="59">
        <f t="shared" si="8"/>
        <v>7225</v>
      </c>
      <c r="V36" s="58"/>
      <c r="W36" s="59"/>
      <c r="X36" s="59"/>
      <c r="Y36" s="59"/>
      <c r="Z36" s="90">
        <f t="shared" si="9"/>
        <v>0</v>
      </c>
      <c r="AA36" s="90">
        <f t="shared" si="10"/>
        <v>65890.79999999999</v>
      </c>
    </row>
    <row r="37" spans="1:27" s="52" customFormat="1" ht="48">
      <c r="A37" s="61">
        <v>32</v>
      </c>
      <c r="B37" s="102" t="s">
        <v>118</v>
      </c>
      <c r="C37" s="55" t="s">
        <v>473</v>
      </c>
      <c r="D37" s="102" t="s">
        <v>119</v>
      </c>
      <c r="E37" s="110" t="s">
        <v>120</v>
      </c>
      <c r="F37" s="110" t="s">
        <v>376</v>
      </c>
      <c r="G37" s="121">
        <v>292068</v>
      </c>
      <c r="H37" s="97">
        <f t="shared" si="0"/>
        <v>248257.8</v>
      </c>
      <c r="I37" s="97">
        <f t="shared" si="1"/>
        <v>248257.8</v>
      </c>
      <c r="J37" s="97">
        <f t="shared" si="2"/>
        <v>0</v>
      </c>
      <c r="K37" s="57">
        <v>30667.14</v>
      </c>
      <c r="L37" s="77">
        <f t="shared" si="3"/>
        <v>0.105</v>
      </c>
      <c r="M37" s="114">
        <v>261400.86</v>
      </c>
      <c r="N37" s="57">
        <f t="shared" si="4"/>
        <v>7400</v>
      </c>
      <c r="O37" s="57">
        <v>0</v>
      </c>
      <c r="P37" s="57">
        <v>7400</v>
      </c>
      <c r="Q37" s="57">
        <v>0</v>
      </c>
      <c r="R37" s="58">
        <f t="shared" si="5"/>
        <v>13143.06</v>
      </c>
      <c r="S37" s="59">
        <f t="shared" si="6"/>
        <v>248257.8</v>
      </c>
      <c r="T37" s="59">
        <f t="shared" si="7"/>
        <v>0</v>
      </c>
      <c r="U37" s="59">
        <f t="shared" si="8"/>
        <v>0</v>
      </c>
      <c r="V37" s="58"/>
      <c r="W37" s="59"/>
      <c r="X37" s="59"/>
      <c r="Y37" s="59"/>
      <c r="Z37" s="90">
        <f t="shared" si="9"/>
        <v>0</v>
      </c>
      <c r="AA37" s="90">
        <f t="shared" si="10"/>
        <v>261400.86</v>
      </c>
    </row>
    <row r="38" spans="1:27" s="52" customFormat="1" ht="48">
      <c r="A38" s="54">
        <v>33</v>
      </c>
      <c r="B38" s="102" t="s">
        <v>121</v>
      </c>
      <c r="C38" s="55" t="s">
        <v>474</v>
      </c>
      <c r="D38" s="102" t="s">
        <v>122</v>
      </c>
      <c r="E38" s="110" t="s">
        <v>532</v>
      </c>
      <c r="F38" s="110" t="s">
        <v>377</v>
      </c>
      <c r="G38" s="120">
        <v>578900</v>
      </c>
      <c r="H38" s="97">
        <f t="shared" si="0"/>
        <v>492065</v>
      </c>
      <c r="I38" s="97">
        <f t="shared" si="1"/>
        <v>492065</v>
      </c>
      <c r="J38" s="97">
        <f t="shared" si="2"/>
        <v>0</v>
      </c>
      <c r="K38" s="57">
        <v>60784.5</v>
      </c>
      <c r="L38" s="77">
        <f t="shared" si="3"/>
        <v>0.105</v>
      </c>
      <c r="M38" s="116">
        <v>518115.5</v>
      </c>
      <c r="N38" s="57">
        <f t="shared" si="4"/>
        <v>9120</v>
      </c>
      <c r="O38" s="57">
        <v>0</v>
      </c>
      <c r="P38" s="57">
        <v>9120</v>
      </c>
      <c r="Q38" s="57">
        <v>0</v>
      </c>
      <c r="R38" s="58">
        <f t="shared" si="5"/>
        <v>26050.5</v>
      </c>
      <c r="S38" s="59">
        <f t="shared" si="6"/>
        <v>492065</v>
      </c>
      <c r="T38" s="59">
        <f t="shared" si="7"/>
        <v>0</v>
      </c>
      <c r="U38" s="59">
        <f t="shared" si="8"/>
        <v>0</v>
      </c>
      <c r="V38" s="58"/>
      <c r="W38" s="59"/>
      <c r="X38" s="59"/>
      <c r="Y38" s="59"/>
      <c r="Z38" s="90">
        <f t="shared" si="9"/>
        <v>0</v>
      </c>
      <c r="AA38" s="90">
        <f t="shared" si="10"/>
        <v>518115.5</v>
      </c>
    </row>
    <row r="39" spans="1:27" s="52" customFormat="1" ht="60">
      <c r="A39" s="61">
        <v>34</v>
      </c>
      <c r="B39" s="102" t="s">
        <v>124</v>
      </c>
      <c r="C39" s="55" t="s">
        <v>475</v>
      </c>
      <c r="D39" s="102" t="s">
        <v>125</v>
      </c>
      <c r="E39" s="110" t="s">
        <v>126</v>
      </c>
      <c r="F39" s="110" t="s">
        <v>378</v>
      </c>
      <c r="G39" s="120">
        <v>100555</v>
      </c>
      <c r="H39" s="97">
        <f t="shared" si="0"/>
        <v>85471.75</v>
      </c>
      <c r="I39" s="97">
        <f t="shared" si="1"/>
        <v>85471.75</v>
      </c>
      <c r="J39" s="97">
        <f t="shared" si="2"/>
        <v>0</v>
      </c>
      <c r="K39" s="57">
        <v>10558.27</v>
      </c>
      <c r="L39" s="77">
        <f t="shared" si="3"/>
        <v>0.10499995027596838</v>
      </c>
      <c r="M39" s="118">
        <v>89996.73</v>
      </c>
      <c r="N39" s="57">
        <f t="shared" si="4"/>
        <v>4200.1</v>
      </c>
      <c r="O39" s="57">
        <v>0</v>
      </c>
      <c r="P39" s="57">
        <v>4200.1</v>
      </c>
      <c r="Q39" s="57">
        <v>0</v>
      </c>
      <c r="R39" s="58">
        <f t="shared" si="5"/>
        <v>4524.98</v>
      </c>
      <c r="S39" s="59">
        <f t="shared" si="6"/>
        <v>85471.75</v>
      </c>
      <c r="T39" s="59">
        <f t="shared" si="7"/>
        <v>0</v>
      </c>
      <c r="U39" s="59">
        <f t="shared" si="8"/>
        <v>0</v>
      </c>
      <c r="V39" s="58"/>
      <c r="W39" s="59"/>
      <c r="X39" s="59"/>
      <c r="Y39" s="59"/>
      <c r="Z39" s="90">
        <f t="shared" si="9"/>
        <v>0</v>
      </c>
      <c r="AA39" s="90">
        <f t="shared" si="10"/>
        <v>89996.73</v>
      </c>
    </row>
    <row r="40" spans="1:27" s="52" customFormat="1" ht="48">
      <c r="A40" s="54">
        <v>35</v>
      </c>
      <c r="B40" s="102" t="s">
        <v>127</v>
      </c>
      <c r="C40" s="55" t="s">
        <v>476</v>
      </c>
      <c r="D40" s="102" t="s">
        <v>128</v>
      </c>
      <c r="E40" s="110" t="s">
        <v>129</v>
      </c>
      <c r="F40" s="110" t="s">
        <v>379</v>
      </c>
      <c r="G40" s="120">
        <v>294551</v>
      </c>
      <c r="H40" s="97">
        <f t="shared" si="0"/>
        <v>250368.35</v>
      </c>
      <c r="I40" s="97">
        <f t="shared" si="1"/>
        <v>250368.35</v>
      </c>
      <c r="J40" s="97">
        <f t="shared" si="2"/>
        <v>0</v>
      </c>
      <c r="K40" s="57">
        <v>30927.85</v>
      </c>
      <c r="L40" s="77">
        <f t="shared" si="3"/>
        <v>0.10499998302501094</v>
      </c>
      <c r="M40" s="118">
        <v>263623.15</v>
      </c>
      <c r="N40" s="57">
        <f t="shared" si="4"/>
        <v>0</v>
      </c>
      <c r="O40" s="57">
        <v>0</v>
      </c>
      <c r="P40" s="57">
        <v>0</v>
      </c>
      <c r="Q40" s="57">
        <v>0</v>
      </c>
      <c r="R40" s="58">
        <f t="shared" si="5"/>
        <v>13254.8</v>
      </c>
      <c r="S40" s="59">
        <f t="shared" si="6"/>
        <v>250368.35</v>
      </c>
      <c r="T40" s="59">
        <f t="shared" si="7"/>
        <v>0</v>
      </c>
      <c r="U40" s="59">
        <f t="shared" si="8"/>
        <v>0</v>
      </c>
      <c r="V40" s="58"/>
      <c r="W40" s="59"/>
      <c r="X40" s="59"/>
      <c r="Y40" s="59"/>
      <c r="Z40" s="90">
        <f t="shared" si="9"/>
        <v>0</v>
      </c>
      <c r="AA40" s="90">
        <f t="shared" si="10"/>
        <v>263623.15</v>
      </c>
    </row>
    <row r="41" spans="1:27" s="52" customFormat="1" ht="60">
      <c r="A41" s="61">
        <v>36</v>
      </c>
      <c r="B41" s="102" t="s">
        <v>130</v>
      </c>
      <c r="C41" s="55" t="s">
        <v>477</v>
      </c>
      <c r="D41" s="102" t="s">
        <v>131</v>
      </c>
      <c r="E41" s="110" t="s">
        <v>132</v>
      </c>
      <c r="F41" s="110" t="s">
        <v>380</v>
      </c>
      <c r="G41" s="120">
        <v>113293</v>
      </c>
      <c r="H41" s="97">
        <f t="shared" si="0"/>
        <v>96299.05</v>
      </c>
      <c r="I41" s="97">
        <f t="shared" si="1"/>
        <v>96299.05</v>
      </c>
      <c r="J41" s="97">
        <f t="shared" si="2"/>
        <v>0</v>
      </c>
      <c r="K41" s="57">
        <v>11895.77</v>
      </c>
      <c r="L41" s="77">
        <f t="shared" si="3"/>
        <v>0.10500004413335334</v>
      </c>
      <c r="M41" s="118">
        <v>101397.23</v>
      </c>
      <c r="N41" s="57">
        <f t="shared" si="4"/>
        <v>4300</v>
      </c>
      <c r="O41" s="57">
        <v>0</v>
      </c>
      <c r="P41" s="57">
        <v>4300</v>
      </c>
      <c r="Q41" s="57">
        <v>0</v>
      </c>
      <c r="R41" s="58">
        <v>5098.18</v>
      </c>
      <c r="S41" s="59">
        <f t="shared" si="6"/>
        <v>96299.05</v>
      </c>
      <c r="T41" s="59">
        <f t="shared" si="7"/>
        <v>0</v>
      </c>
      <c r="U41" s="59">
        <f t="shared" si="8"/>
        <v>0</v>
      </c>
      <c r="V41" s="58"/>
      <c r="W41" s="59"/>
      <c r="X41" s="59"/>
      <c r="Y41" s="59"/>
      <c r="Z41" s="90">
        <f t="shared" si="9"/>
        <v>0</v>
      </c>
      <c r="AA41" s="90">
        <f t="shared" si="10"/>
        <v>101397.23000000001</v>
      </c>
    </row>
    <row r="42" spans="1:27" s="52" customFormat="1" ht="72">
      <c r="A42" s="54">
        <v>37</v>
      </c>
      <c r="B42" s="102" t="s">
        <v>133</v>
      </c>
      <c r="C42" s="55" t="s">
        <v>478</v>
      </c>
      <c r="D42" s="102" t="s">
        <v>531</v>
      </c>
      <c r="E42" s="110" t="s">
        <v>134</v>
      </c>
      <c r="F42" s="110" t="s">
        <v>381</v>
      </c>
      <c r="G42" s="120">
        <v>686620</v>
      </c>
      <c r="H42" s="97">
        <f t="shared" si="0"/>
        <v>583627</v>
      </c>
      <c r="I42" s="97">
        <f t="shared" si="1"/>
        <v>583627</v>
      </c>
      <c r="J42" s="97">
        <f t="shared" si="2"/>
        <v>0</v>
      </c>
      <c r="K42" s="57">
        <v>72095.1</v>
      </c>
      <c r="L42" s="77">
        <f t="shared" si="3"/>
        <v>0.10500000000000001</v>
      </c>
      <c r="M42" s="118">
        <v>614524.9</v>
      </c>
      <c r="N42" s="57">
        <f t="shared" si="4"/>
        <v>29349</v>
      </c>
      <c r="O42" s="57">
        <v>0</v>
      </c>
      <c r="P42" s="57">
        <v>29349</v>
      </c>
      <c r="Q42" s="57">
        <v>0</v>
      </c>
      <c r="R42" s="58">
        <f aca="true" t="shared" si="11" ref="R42:R87">ROUND(G42*4.5%-T42,2)</f>
        <v>30897.9</v>
      </c>
      <c r="S42" s="59">
        <f t="shared" si="6"/>
        <v>583627</v>
      </c>
      <c r="T42" s="59">
        <f t="shared" si="7"/>
        <v>0</v>
      </c>
      <c r="U42" s="59">
        <f t="shared" si="8"/>
        <v>0</v>
      </c>
      <c r="V42" s="58"/>
      <c r="W42" s="59"/>
      <c r="X42" s="59"/>
      <c r="Y42" s="59"/>
      <c r="Z42" s="90">
        <f t="shared" si="9"/>
        <v>0</v>
      </c>
      <c r="AA42" s="90">
        <f t="shared" si="10"/>
        <v>614524.9</v>
      </c>
    </row>
    <row r="43" spans="1:27" s="52" customFormat="1" ht="84">
      <c r="A43" s="61">
        <v>38</v>
      </c>
      <c r="B43" s="102" t="s">
        <v>135</v>
      </c>
      <c r="C43" s="55" t="s">
        <v>479</v>
      </c>
      <c r="D43" s="102" t="s">
        <v>136</v>
      </c>
      <c r="E43" s="110" t="s">
        <v>137</v>
      </c>
      <c r="F43" s="110" t="s">
        <v>382</v>
      </c>
      <c r="G43" s="120">
        <v>126076</v>
      </c>
      <c r="H43" s="97">
        <f t="shared" si="0"/>
        <v>107164.6</v>
      </c>
      <c r="I43" s="97">
        <f t="shared" si="1"/>
        <v>107164.6</v>
      </c>
      <c r="J43" s="97">
        <f t="shared" si="2"/>
        <v>0</v>
      </c>
      <c r="K43" s="57">
        <v>13237.98</v>
      </c>
      <c r="L43" s="77">
        <f t="shared" si="3"/>
        <v>0.105</v>
      </c>
      <c r="M43" s="118">
        <v>112838.02</v>
      </c>
      <c r="N43" s="57">
        <f t="shared" si="4"/>
        <v>6503.02</v>
      </c>
      <c r="O43" s="57">
        <v>0</v>
      </c>
      <c r="P43" s="57">
        <v>6503.02</v>
      </c>
      <c r="Q43" s="57">
        <v>0</v>
      </c>
      <c r="R43" s="58">
        <f t="shared" si="11"/>
        <v>5673.42</v>
      </c>
      <c r="S43" s="59">
        <f t="shared" si="6"/>
        <v>107164.6</v>
      </c>
      <c r="T43" s="59">
        <f t="shared" si="7"/>
        <v>0</v>
      </c>
      <c r="U43" s="59">
        <f t="shared" si="8"/>
        <v>0</v>
      </c>
      <c r="V43" s="58"/>
      <c r="W43" s="59"/>
      <c r="X43" s="59"/>
      <c r="Y43" s="59"/>
      <c r="Z43" s="90">
        <f t="shared" si="9"/>
        <v>0</v>
      </c>
      <c r="AA43" s="90">
        <f t="shared" si="10"/>
        <v>112838.02</v>
      </c>
    </row>
    <row r="44" spans="1:27" s="52" customFormat="1" ht="72">
      <c r="A44" s="54">
        <v>39</v>
      </c>
      <c r="B44" s="102" t="s">
        <v>138</v>
      </c>
      <c r="C44" s="55" t="s">
        <v>480</v>
      </c>
      <c r="D44" s="102" t="s">
        <v>139</v>
      </c>
      <c r="E44" s="110" t="s">
        <v>140</v>
      </c>
      <c r="F44" s="110" t="s">
        <v>383</v>
      </c>
      <c r="G44" s="120">
        <v>84362</v>
      </c>
      <c r="H44" s="97">
        <f t="shared" si="0"/>
        <v>71707.7</v>
      </c>
      <c r="I44" s="97">
        <f t="shared" si="1"/>
        <v>71707.7</v>
      </c>
      <c r="J44" s="97">
        <f t="shared" si="2"/>
        <v>0</v>
      </c>
      <c r="K44" s="57">
        <v>8858.01</v>
      </c>
      <c r="L44" s="77">
        <f t="shared" si="3"/>
        <v>0.105</v>
      </c>
      <c r="M44" s="118">
        <v>75503.99</v>
      </c>
      <c r="N44" s="57">
        <f t="shared" si="4"/>
        <v>3762</v>
      </c>
      <c r="O44" s="57">
        <v>0</v>
      </c>
      <c r="P44" s="57">
        <v>3762</v>
      </c>
      <c r="Q44" s="57">
        <v>0</v>
      </c>
      <c r="R44" s="58">
        <f t="shared" si="11"/>
        <v>3796.29</v>
      </c>
      <c r="S44" s="59">
        <f t="shared" si="6"/>
        <v>71707.7</v>
      </c>
      <c r="T44" s="59">
        <f t="shared" si="7"/>
        <v>0</v>
      </c>
      <c r="U44" s="59">
        <f t="shared" si="8"/>
        <v>0</v>
      </c>
      <c r="V44" s="58"/>
      <c r="W44" s="59"/>
      <c r="X44" s="59"/>
      <c r="Y44" s="59"/>
      <c r="Z44" s="90">
        <f t="shared" si="9"/>
        <v>0</v>
      </c>
      <c r="AA44" s="90">
        <f t="shared" si="10"/>
        <v>75503.98999999999</v>
      </c>
    </row>
    <row r="45" spans="1:27" s="52" customFormat="1" ht="36">
      <c r="A45" s="61">
        <v>40</v>
      </c>
      <c r="B45" s="102" t="s">
        <v>141</v>
      </c>
      <c r="C45" s="55"/>
      <c r="D45" s="102" t="s">
        <v>142</v>
      </c>
      <c r="E45" s="110" t="s">
        <v>143</v>
      </c>
      <c r="F45" s="110" t="s">
        <v>384</v>
      </c>
      <c r="G45" s="120">
        <v>100550</v>
      </c>
      <c r="H45" s="97">
        <f t="shared" si="0"/>
        <v>85467.5</v>
      </c>
      <c r="I45" s="97">
        <f t="shared" si="1"/>
        <v>85467.5</v>
      </c>
      <c r="J45" s="97">
        <f t="shared" si="2"/>
        <v>0</v>
      </c>
      <c r="K45" s="57">
        <v>10557.75</v>
      </c>
      <c r="L45" s="77">
        <f t="shared" si="3"/>
        <v>0.105</v>
      </c>
      <c r="M45" s="118">
        <v>89992.25</v>
      </c>
      <c r="N45" s="57">
        <f t="shared" si="4"/>
        <v>6000</v>
      </c>
      <c r="O45" s="57">
        <v>0</v>
      </c>
      <c r="P45" s="57">
        <v>6000</v>
      </c>
      <c r="Q45" s="57">
        <v>0</v>
      </c>
      <c r="R45" s="58">
        <f t="shared" si="11"/>
        <v>4524.75</v>
      </c>
      <c r="S45" s="59">
        <f t="shared" si="6"/>
        <v>85467.5</v>
      </c>
      <c r="T45" s="59">
        <f t="shared" si="7"/>
        <v>0</v>
      </c>
      <c r="U45" s="59">
        <f t="shared" si="8"/>
        <v>0</v>
      </c>
      <c r="V45" s="58"/>
      <c r="W45" s="59"/>
      <c r="X45" s="59"/>
      <c r="Y45" s="59"/>
      <c r="Z45" s="90">
        <f t="shared" si="9"/>
        <v>0</v>
      </c>
      <c r="AA45" s="90">
        <f t="shared" si="10"/>
        <v>89992.25</v>
      </c>
    </row>
    <row r="46" spans="1:27" s="52" customFormat="1" ht="36">
      <c r="A46" s="54">
        <v>41</v>
      </c>
      <c r="B46" s="102" t="s">
        <v>144</v>
      </c>
      <c r="C46" s="55" t="s">
        <v>481</v>
      </c>
      <c r="D46" s="102" t="s">
        <v>145</v>
      </c>
      <c r="E46" s="110" t="s">
        <v>146</v>
      </c>
      <c r="F46" s="110" t="s">
        <v>385</v>
      </c>
      <c r="G46" s="120">
        <v>82599</v>
      </c>
      <c r="H46" s="97">
        <f t="shared" si="0"/>
        <v>70209.15</v>
      </c>
      <c r="I46" s="97">
        <f t="shared" si="1"/>
        <v>70209.15</v>
      </c>
      <c r="J46" s="97">
        <f t="shared" si="2"/>
        <v>0</v>
      </c>
      <c r="K46" s="57">
        <v>8672.89</v>
      </c>
      <c r="L46" s="77">
        <f t="shared" si="3"/>
        <v>0.1049999394665795</v>
      </c>
      <c r="M46" s="116">
        <v>73926.11</v>
      </c>
      <c r="N46" s="57">
        <f t="shared" si="4"/>
        <v>3600</v>
      </c>
      <c r="O46" s="57">
        <v>0</v>
      </c>
      <c r="P46" s="57">
        <v>0</v>
      </c>
      <c r="Q46" s="57">
        <v>3600</v>
      </c>
      <c r="R46" s="58">
        <f t="shared" si="11"/>
        <v>3176.96</v>
      </c>
      <c r="S46" s="59">
        <f t="shared" si="6"/>
        <v>67149.15</v>
      </c>
      <c r="T46" s="59">
        <f t="shared" si="7"/>
        <v>540</v>
      </c>
      <c r="U46" s="59">
        <f t="shared" si="8"/>
        <v>3060</v>
      </c>
      <c r="V46" s="58"/>
      <c r="W46" s="59"/>
      <c r="X46" s="59"/>
      <c r="Y46" s="59"/>
      <c r="Z46" s="90">
        <f t="shared" si="9"/>
        <v>0</v>
      </c>
      <c r="AA46" s="90">
        <f t="shared" si="10"/>
        <v>73926.11</v>
      </c>
    </row>
    <row r="47" spans="1:27" s="52" customFormat="1" ht="60">
      <c r="A47" s="61">
        <v>42</v>
      </c>
      <c r="B47" s="102" t="s">
        <v>147</v>
      </c>
      <c r="C47" s="55"/>
      <c r="D47" s="102" t="s">
        <v>148</v>
      </c>
      <c r="E47" s="110" t="s">
        <v>149</v>
      </c>
      <c r="F47" s="110" t="s">
        <v>386</v>
      </c>
      <c r="G47" s="120">
        <v>126529</v>
      </c>
      <c r="H47" s="97">
        <f t="shared" si="0"/>
        <v>107549.65</v>
      </c>
      <c r="I47" s="97">
        <f t="shared" si="1"/>
        <v>107549.65</v>
      </c>
      <c r="J47" s="97">
        <f t="shared" si="2"/>
        <v>0</v>
      </c>
      <c r="K47" s="57">
        <v>13285.54</v>
      </c>
      <c r="L47" s="77">
        <f t="shared" si="3"/>
        <v>0.10499996048336746</v>
      </c>
      <c r="M47" s="116">
        <v>113243.46</v>
      </c>
      <c r="N47" s="57">
        <f t="shared" si="4"/>
        <v>0</v>
      </c>
      <c r="O47" s="57">
        <v>0</v>
      </c>
      <c r="P47" s="57">
        <v>0</v>
      </c>
      <c r="Q47" s="57">
        <v>0</v>
      </c>
      <c r="R47" s="58">
        <f t="shared" si="11"/>
        <v>5693.81</v>
      </c>
      <c r="S47" s="59">
        <f t="shared" si="6"/>
        <v>107549.65</v>
      </c>
      <c r="T47" s="59">
        <f t="shared" si="7"/>
        <v>0</v>
      </c>
      <c r="U47" s="59">
        <f t="shared" si="8"/>
        <v>0</v>
      </c>
      <c r="V47" s="58"/>
      <c r="W47" s="59"/>
      <c r="X47" s="59"/>
      <c r="Y47" s="59"/>
      <c r="Z47" s="90">
        <f t="shared" si="9"/>
        <v>0</v>
      </c>
      <c r="AA47" s="90">
        <f t="shared" si="10"/>
        <v>113243.45999999999</v>
      </c>
    </row>
    <row r="48" spans="1:27" s="52" customFormat="1" ht="60">
      <c r="A48" s="54">
        <v>43</v>
      </c>
      <c r="B48" s="102" t="s">
        <v>150</v>
      </c>
      <c r="C48" s="55" t="s">
        <v>482</v>
      </c>
      <c r="D48" s="102" t="s">
        <v>151</v>
      </c>
      <c r="E48" s="110" t="s">
        <v>152</v>
      </c>
      <c r="F48" s="110" t="s">
        <v>387</v>
      </c>
      <c r="G48" s="120">
        <v>970310</v>
      </c>
      <c r="H48" s="97">
        <f t="shared" si="0"/>
        <v>824763.5</v>
      </c>
      <c r="I48" s="97">
        <f t="shared" si="1"/>
        <v>824763.5</v>
      </c>
      <c r="J48" s="97">
        <f t="shared" si="2"/>
        <v>0</v>
      </c>
      <c r="K48" s="57">
        <v>101882.55</v>
      </c>
      <c r="L48" s="77">
        <f t="shared" si="3"/>
        <v>0.105</v>
      </c>
      <c r="M48" s="118">
        <v>868427.45</v>
      </c>
      <c r="N48" s="57">
        <f t="shared" si="4"/>
        <v>48010</v>
      </c>
      <c r="O48" s="57">
        <v>0</v>
      </c>
      <c r="P48" s="57">
        <v>48010</v>
      </c>
      <c r="Q48" s="57">
        <v>0</v>
      </c>
      <c r="R48" s="58">
        <f t="shared" si="11"/>
        <v>43663.95</v>
      </c>
      <c r="S48" s="59">
        <f t="shared" si="6"/>
        <v>824763.5</v>
      </c>
      <c r="T48" s="59">
        <f t="shared" si="7"/>
        <v>0</v>
      </c>
      <c r="U48" s="59">
        <f t="shared" si="8"/>
        <v>0</v>
      </c>
      <c r="V48" s="58"/>
      <c r="W48" s="59"/>
      <c r="X48" s="59"/>
      <c r="Y48" s="59"/>
      <c r="Z48" s="90">
        <f t="shared" si="9"/>
        <v>0</v>
      </c>
      <c r="AA48" s="90">
        <f t="shared" si="10"/>
        <v>868427.45</v>
      </c>
    </row>
    <row r="49" spans="1:27" s="52" customFormat="1" ht="96">
      <c r="A49" s="61">
        <v>44</v>
      </c>
      <c r="B49" s="102" t="s">
        <v>153</v>
      </c>
      <c r="C49" s="55" t="s">
        <v>483</v>
      </c>
      <c r="D49" s="102" t="s">
        <v>154</v>
      </c>
      <c r="E49" s="110" t="s">
        <v>155</v>
      </c>
      <c r="F49" s="110" t="s">
        <v>388</v>
      </c>
      <c r="G49" s="120">
        <v>101076</v>
      </c>
      <c r="H49" s="97">
        <f t="shared" si="0"/>
        <v>85914.6</v>
      </c>
      <c r="I49" s="97">
        <f t="shared" si="1"/>
        <v>85914.6</v>
      </c>
      <c r="J49" s="97">
        <f t="shared" si="2"/>
        <v>0</v>
      </c>
      <c r="K49" s="57">
        <v>10612.98</v>
      </c>
      <c r="L49" s="77">
        <f t="shared" si="3"/>
        <v>0.105</v>
      </c>
      <c r="M49" s="118">
        <v>90463.02</v>
      </c>
      <c r="N49" s="57">
        <f t="shared" si="4"/>
        <v>0</v>
      </c>
      <c r="O49" s="57">
        <v>0</v>
      </c>
      <c r="P49" s="57">
        <v>0</v>
      </c>
      <c r="Q49" s="57">
        <v>0</v>
      </c>
      <c r="R49" s="58">
        <f t="shared" si="11"/>
        <v>4548.42</v>
      </c>
      <c r="S49" s="59">
        <f t="shared" si="6"/>
        <v>85914.6</v>
      </c>
      <c r="T49" s="59">
        <f t="shared" si="7"/>
        <v>0</v>
      </c>
      <c r="U49" s="59">
        <f t="shared" si="8"/>
        <v>0</v>
      </c>
      <c r="V49" s="58"/>
      <c r="W49" s="59"/>
      <c r="X49" s="59"/>
      <c r="Y49" s="59"/>
      <c r="Z49" s="90">
        <f t="shared" si="9"/>
        <v>0</v>
      </c>
      <c r="AA49" s="90">
        <f t="shared" si="10"/>
        <v>90463.02</v>
      </c>
    </row>
    <row r="50" spans="1:27" s="52" customFormat="1" ht="48">
      <c r="A50" s="54">
        <v>45</v>
      </c>
      <c r="B50" s="102" t="s">
        <v>156</v>
      </c>
      <c r="C50" s="55" t="s">
        <v>484</v>
      </c>
      <c r="D50" s="102" t="s">
        <v>157</v>
      </c>
      <c r="E50" s="110" t="s">
        <v>158</v>
      </c>
      <c r="F50" s="110" t="s">
        <v>389</v>
      </c>
      <c r="G50" s="120">
        <v>273999</v>
      </c>
      <c r="H50" s="97">
        <f t="shared" si="0"/>
        <v>232899.15</v>
      </c>
      <c r="I50" s="97">
        <f t="shared" si="1"/>
        <v>232899.15</v>
      </c>
      <c r="J50" s="97">
        <f t="shared" si="2"/>
        <v>0</v>
      </c>
      <c r="K50" s="57">
        <v>28769.89</v>
      </c>
      <c r="L50" s="77">
        <f t="shared" si="3"/>
        <v>0.10499998175175822</v>
      </c>
      <c r="M50" s="116">
        <v>245229.11</v>
      </c>
      <c r="N50" s="57">
        <f t="shared" si="4"/>
        <v>8420</v>
      </c>
      <c r="O50" s="57">
        <v>0</v>
      </c>
      <c r="P50" s="57">
        <v>8420</v>
      </c>
      <c r="Q50" s="57">
        <v>0</v>
      </c>
      <c r="R50" s="58">
        <f t="shared" si="11"/>
        <v>12329.96</v>
      </c>
      <c r="S50" s="59">
        <f t="shared" si="6"/>
        <v>232899.15</v>
      </c>
      <c r="T50" s="59">
        <f t="shared" si="7"/>
        <v>0</v>
      </c>
      <c r="U50" s="59">
        <f t="shared" si="8"/>
        <v>0</v>
      </c>
      <c r="V50" s="58"/>
      <c r="W50" s="59"/>
      <c r="X50" s="59"/>
      <c r="Y50" s="59"/>
      <c r="Z50" s="90">
        <f t="shared" si="9"/>
        <v>0</v>
      </c>
      <c r="AA50" s="90">
        <f t="shared" si="10"/>
        <v>245229.11</v>
      </c>
    </row>
    <row r="51" spans="1:27" s="52" customFormat="1" ht="84">
      <c r="A51" s="61">
        <v>46</v>
      </c>
      <c r="B51" s="103" t="s">
        <v>159</v>
      </c>
      <c r="C51" s="55"/>
      <c r="D51" s="103" t="s">
        <v>160</v>
      </c>
      <c r="E51" s="111" t="s">
        <v>161</v>
      </c>
      <c r="F51" s="111" t="s">
        <v>390</v>
      </c>
      <c r="G51" s="121">
        <v>107428</v>
      </c>
      <c r="H51" s="97">
        <f t="shared" si="0"/>
        <v>91313.8</v>
      </c>
      <c r="I51" s="97">
        <f t="shared" si="1"/>
        <v>91313.8</v>
      </c>
      <c r="J51" s="97">
        <f t="shared" si="2"/>
        <v>0</v>
      </c>
      <c r="K51" s="57">
        <v>11279.94</v>
      </c>
      <c r="L51" s="77">
        <f t="shared" si="3"/>
        <v>0.10500000000000001</v>
      </c>
      <c r="M51" s="118">
        <v>96148.06</v>
      </c>
      <c r="N51" s="57">
        <f t="shared" si="4"/>
        <v>0</v>
      </c>
      <c r="O51" s="57">
        <v>0</v>
      </c>
      <c r="P51" s="57">
        <v>0</v>
      </c>
      <c r="Q51" s="57">
        <v>0</v>
      </c>
      <c r="R51" s="58">
        <f t="shared" si="11"/>
        <v>4834.26</v>
      </c>
      <c r="S51" s="59">
        <f t="shared" si="6"/>
        <v>91313.8</v>
      </c>
      <c r="T51" s="59">
        <f t="shared" si="7"/>
        <v>0</v>
      </c>
      <c r="U51" s="59">
        <f t="shared" si="8"/>
        <v>0</v>
      </c>
      <c r="V51" s="58"/>
      <c r="W51" s="59"/>
      <c r="X51" s="59"/>
      <c r="Y51" s="59"/>
      <c r="Z51" s="90">
        <f t="shared" si="9"/>
        <v>0</v>
      </c>
      <c r="AA51" s="90">
        <f t="shared" si="10"/>
        <v>96148.06</v>
      </c>
    </row>
    <row r="52" spans="1:27" s="52" customFormat="1" ht="36">
      <c r="A52" s="54">
        <v>47</v>
      </c>
      <c r="B52" s="103" t="s">
        <v>162</v>
      </c>
      <c r="C52" s="55" t="s">
        <v>485</v>
      </c>
      <c r="D52" s="103" t="s">
        <v>163</v>
      </c>
      <c r="E52" s="111" t="s">
        <v>164</v>
      </c>
      <c r="F52" s="111" t="s">
        <v>391</v>
      </c>
      <c r="G52" s="121">
        <v>188580</v>
      </c>
      <c r="H52" s="97">
        <f t="shared" si="0"/>
        <v>160293</v>
      </c>
      <c r="I52" s="97">
        <f t="shared" si="1"/>
        <v>160293</v>
      </c>
      <c r="J52" s="97">
        <f t="shared" si="2"/>
        <v>0</v>
      </c>
      <c r="K52" s="57">
        <v>19800.9</v>
      </c>
      <c r="L52" s="77">
        <f t="shared" si="3"/>
        <v>0.10500000000000001</v>
      </c>
      <c r="M52" s="116">
        <v>168779.1</v>
      </c>
      <c r="N52" s="57">
        <f t="shared" si="4"/>
        <v>5213</v>
      </c>
      <c r="O52" s="57">
        <v>0</v>
      </c>
      <c r="P52" s="57">
        <v>5213</v>
      </c>
      <c r="Q52" s="57">
        <v>0</v>
      </c>
      <c r="R52" s="58">
        <f t="shared" si="11"/>
        <v>8486.1</v>
      </c>
      <c r="S52" s="59">
        <f t="shared" si="6"/>
        <v>160293</v>
      </c>
      <c r="T52" s="59">
        <f t="shared" si="7"/>
        <v>0</v>
      </c>
      <c r="U52" s="59">
        <f t="shared" si="8"/>
        <v>0</v>
      </c>
      <c r="V52" s="58"/>
      <c r="W52" s="59"/>
      <c r="X52" s="59"/>
      <c r="Y52" s="59"/>
      <c r="Z52" s="90">
        <f t="shared" si="9"/>
        <v>0</v>
      </c>
      <c r="AA52" s="90">
        <f t="shared" si="10"/>
        <v>168779.1</v>
      </c>
    </row>
    <row r="53" spans="1:27" s="52" customFormat="1" ht="60">
      <c r="A53" s="61">
        <v>48</v>
      </c>
      <c r="B53" s="103" t="s">
        <v>165</v>
      </c>
      <c r="C53" s="55"/>
      <c r="D53" s="103" t="s">
        <v>166</v>
      </c>
      <c r="E53" s="111" t="s">
        <v>167</v>
      </c>
      <c r="F53" s="111" t="s">
        <v>392</v>
      </c>
      <c r="G53" s="121">
        <v>146000</v>
      </c>
      <c r="H53" s="97">
        <f t="shared" si="0"/>
        <v>124100</v>
      </c>
      <c r="I53" s="97">
        <f t="shared" si="1"/>
        <v>124100</v>
      </c>
      <c r="J53" s="97">
        <f t="shared" si="2"/>
        <v>0</v>
      </c>
      <c r="K53" s="57">
        <v>15330</v>
      </c>
      <c r="L53" s="77">
        <f t="shared" si="3"/>
        <v>0.105</v>
      </c>
      <c r="M53" s="118">
        <v>130670</v>
      </c>
      <c r="N53" s="57">
        <f t="shared" si="4"/>
        <v>0</v>
      </c>
      <c r="O53" s="57">
        <v>0</v>
      </c>
      <c r="P53" s="57">
        <v>0</v>
      </c>
      <c r="Q53" s="57">
        <v>0</v>
      </c>
      <c r="R53" s="58">
        <f t="shared" si="11"/>
        <v>6570</v>
      </c>
      <c r="S53" s="59">
        <f t="shared" si="6"/>
        <v>124100</v>
      </c>
      <c r="T53" s="59">
        <f t="shared" si="7"/>
        <v>0</v>
      </c>
      <c r="U53" s="59">
        <f t="shared" si="8"/>
        <v>0</v>
      </c>
      <c r="V53" s="58"/>
      <c r="W53" s="59"/>
      <c r="X53" s="59"/>
      <c r="Y53" s="59"/>
      <c r="Z53" s="90">
        <f t="shared" si="9"/>
        <v>0</v>
      </c>
      <c r="AA53" s="90">
        <f t="shared" si="10"/>
        <v>130670</v>
      </c>
    </row>
    <row r="54" spans="1:27" s="52" customFormat="1" ht="36">
      <c r="A54" s="54">
        <v>49</v>
      </c>
      <c r="B54" s="103" t="s">
        <v>168</v>
      </c>
      <c r="C54" s="55" t="s">
        <v>450</v>
      </c>
      <c r="D54" s="103" t="s">
        <v>169</v>
      </c>
      <c r="E54" s="111" t="s">
        <v>170</v>
      </c>
      <c r="F54" s="111" t="s">
        <v>393</v>
      </c>
      <c r="G54" s="121">
        <v>78881</v>
      </c>
      <c r="H54" s="97">
        <f t="shared" si="0"/>
        <v>67048.85</v>
      </c>
      <c r="I54" s="97">
        <f t="shared" si="1"/>
        <v>67048.85</v>
      </c>
      <c r="J54" s="97">
        <f t="shared" si="2"/>
        <v>0</v>
      </c>
      <c r="K54" s="57">
        <v>8282.5</v>
      </c>
      <c r="L54" s="77">
        <f t="shared" si="3"/>
        <v>0.10499993661337965</v>
      </c>
      <c r="M54" s="118">
        <v>70598.5</v>
      </c>
      <c r="N54" s="57">
        <f t="shared" si="4"/>
        <v>1962</v>
      </c>
      <c r="O54" s="57">
        <v>0</v>
      </c>
      <c r="P54" s="57">
        <v>1962</v>
      </c>
      <c r="Q54" s="57">
        <v>0</v>
      </c>
      <c r="R54" s="58">
        <f t="shared" si="11"/>
        <v>3549.65</v>
      </c>
      <c r="S54" s="59">
        <f t="shared" si="6"/>
        <v>67048.85</v>
      </c>
      <c r="T54" s="59">
        <f t="shared" si="7"/>
        <v>0</v>
      </c>
      <c r="U54" s="59">
        <f t="shared" si="8"/>
        <v>0</v>
      </c>
      <c r="V54" s="58"/>
      <c r="W54" s="59"/>
      <c r="X54" s="59"/>
      <c r="Y54" s="59"/>
      <c r="Z54" s="90">
        <f t="shared" si="9"/>
        <v>0</v>
      </c>
      <c r="AA54" s="90">
        <f t="shared" si="10"/>
        <v>70598.5</v>
      </c>
    </row>
    <row r="55" spans="1:27" s="52" customFormat="1" ht="108">
      <c r="A55" s="61">
        <v>50</v>
      </c>
      <c r="B55" s="103" t="s">
        <v>171</v>
      </c>
      <c r="C55" s="55" t="s">
        <v>486</v>
      </c>
      <c r="D55" s="103" t="s">
        <v>172</v>
      </c>
      <c r="E55" s="111" t="s">
        <v>173</v>
      </c>
      <c r="F55" s="111" t="s">
        <v>394</v>
      </c>
      <c r="G55" s="121">
        <v>146590</v>
      </c>
      <c r="H55" s="97">
        <f t="shared" si="0"/>
        <v>124601.5</v>
      </c>
      <c r="I55" s="97">
        <f t="shared" si="1"/>
        <v>124601.5</v>
      </c>
      <c r="J55" s="97">
        <f t="shared" si="2"/>
        <v>0</v>
      </c>
      <c r="K55" s="57">
        <v>15391.95</v>
      </c>
      <c r="L55" s="77">
        <f t="shared" si="3"/>
        <v>0.10500000000000001</v>
      </c>
      <c r="M55" s="118">
        <v>131198.05</v>
      </c>
      <c r="N55" s="57">
        <f t="shared" si="4"/>
        <v>3500</v>
      </c>
      <c r="O55" s="57">
        <v>0</v>
      </c>
      <c r="P55" s="57">
        <v>3500</v>
      </c>
      <c r="Q55" s="57">
        <v>0</v>
      </c>
      <c r="R55" s="58">
        <f t="shared" si="11"/>
        <v>6596.55</v>
      </c>
      <c r="S55" s="59">
        <f t="shared" si="6"/>
        <v>124601.5</v>
      </c>
      <c r="T55" s="59">
        <f t="shared" si="7"/>
        <v>0</v>
      </c>
      <c r="U55" s="59">
        <f t="shared" si="8"/>
        <v>0</v>
      </c>
      <c r="V55" s="58"/>
      <c r="W55" s="59"/>
      <c r="X55" s="59"/>
      <c r="Y55" s="59"/>
      <c r="Z55" s="90">
        <f t="shared" si="9"/>
        <v>0</v>
      </c>
      <c r="AA55" s="90">
        <f t="shared" si="10"/>
        <v>131198.05</v>
      </c>
    </row>
    <row r="56" spans="1:27" s="52" customFormat="1" ht="96">
      <c r="A56" s="54">
        <v>51</v>
      </c>
      <c r="B56" s="103" t="s">
        <v>174</v>
      </c>
      <c r="C56" s="55" t="s">
        <v>487</v>
      </c>
      <c r="D56" s="103" t="s">
        <v>175</v>
      </c>
      <c r="E56" s="111" t="s">
        <v>176</v>
      </c>
      <c r="F56" s="111" t="s">
        <v>395</v>
      </c>
      <c r="G56" s="121">
        <v>737660</v>
      </c>
      <c r="H56" s="97">
        <f t="shared" si="0"/>
        <v>627011</v>
      </c>
      <c r="I56" s="97">
        <f t="shared" si="1"/>
        <v>627011</v>
      </c>
      <c r="J56" s="97">
        <f t="shared" si="2"/>
        <v>0</v>
      </c>
      <c r="K56" s="57">
        <v>77454.3</v>
      </c>
      <c r="L56" s="77">
        <f t="shared" si="3"/>
        <v>0.10500000000000001</v>
      </c>
      <c r="M56" s="118">
        <v>660205.7</v>
      </c>
      <c r="N56" s="57">
        <f t="shared" si="4"/>
        <v>1000</v>
      </c>
      <c r="O56" s="57">
        <v>0</v>
      </c>
      <c r="P56" s="57">
        <v>1000</v>
      </c>
      <c r="Q56" s="57">
        <v>0</v>
      </c>
      <c r="R56" s="58">
        <f t="shared" si="11"/>
        <v>33194.7</v>
      </c>
      <c r="S56" s="59">
        <f t="shared" si="6"/>
        <v>627011</v>
      </c>
      <c r="T56" s="59">
        <f t="shared" si="7"/>
        <v>0</v>
      </c>
      <c r="U56" s="59">
        <f t="shared" si="8"/>
        <v>0</v>
      </c>
      <c r="V56" s="58"/>
      <c r="W56" s="59"/>
      <c r="X56" s="59"/>
      <c r="Y56" s="59"/>
      <c r="Z56" s="90">
        <f t="shared" si="9"/>
        <v>0</v>
      </c>
      <c r="AA56" s="90">
        <f t="shared" si="10"/>
        <v>660205.7</v>
      </c>
    </row>
    <row r="57" spans="1:27" s="52" customFormat="1" ht="48">
      <c r="A57" s="61">
        <v>52</v>
      </c>
      <c r="B57" s="103" t="s">
        <v>177</v>
      </c>
      <c r="C57" s="55" t="s">
        <v>488</v>
      </c>
      <c r="D57" s="103" t="s">
        <v>178</v>
      </c>
      <c r="E57" s="111" t="s">
        <v>179</v>
      </c>
      <c r="F57" s="111" t="s">
        <v>396</v>
      </c>
      <c r="G57" s="121">
        <v>131758</v>
      </c>
      <c r="H57" s="97">
        <f t="shared" si="0"/>
        <v>111994.3</v>
      </c>
      <c r="I57" s="97">
        <f t="shared" si="1"/>
        <v>111994.3</v>
      </c>
      <c r="J57" s="97">
        <f t="shared" si="2"/>
        <v>0</v>
      </c>
      <c r="K57" s="57">
        <v>13834.59</v>
      </c>
      <c r="L57" s="77">
        <f t="shared" si="3"/>
        <v>0.105</v>
      </c>
      <c r="M57" s="118">
        <v>117923.41</v>
      </c>
      <c r="N57" s="57">
        <f t="shared" si="4"/>
        <v>5300</v>
      </c>
      <c r="O57" s="57">
        <v>0</v>
      </c>
      <c r="P57" s="57">
        <v>5300</v>
      </c>
      <c r="Q57" s="57">
        <v>0</v>
      </c>
      <c r="R57" s="58">
        <f t="shared" si="11"/>
        <v>5929.11</v>
      </c>
      <c r="S57" s="59">
        <f t="shared" si="6"/>
        <v>111994.3</v>
      </c>
      <c r="T57" s="59">
        <f t="shared" si="7"/>
        <v>0</v>
      </c>
      <c r="U57" s="59">
        <f t="shared" si="8"/>
        <v>0</v>
      </c>
      <c r="V57" s="58"/>
      <c r="W57" s="59"/>
      <c r="X57" s="59"/>
      <c r="Y57" s="59"/>
      <c r="Z57" s="90">
        <f t="shared" si="9"/>
        <v>0</v>
      </c>
      <c r="AA57" s="90">
        <f t="shared" si="10"/>
        <v>117923.41</v>
      </c>
    </row>
    <row r="58" spans="1:27" s="52" customFormat="1" ht="60">
      <c r="A58" s="54">
        <v>53</v>
      </c>
      <c r="B58" s="103" t="s">
        <v>180</v>
      </c>
      <c r="C58" s="55" t="s">
        <v>489</v>
      </c>
      <c r="D58" s="103" t="s">
        <v>181</v>
      </c>
      <c r="E58" s="111" t="s">
        <v>182</v>
      </c>
      <c r="F58" s="111" t="s">
        <v>397</v>
      </c>
      <c r="G58" s="121">
        <v>1990458</v>
      </c>
      <c r="H58" s="97">
        <f t="shared" si="0"/>
        <v>1691889.3</v>
      </c>
      <c r="I58" s="97">
        <f t="shared" si="1"/>
        <v>1691889.3</v>
      </c>
      <c r="J58" s="97">
        <f t="shared" si="2"/>
        <v>0</v>
      </c>
      <c r="K58" s="57">
        <v>208998.09</v>
      </c>
      <c r="L58" s="77">
        <f t="shared" si="3"/>
        <v>0.105</v>
      </c>
      <c r="M58" s="118">
        <v>1781459.91</v>
      </c>
      <c r="N58" s="57">
        <f t="shared" si="4"/>
        <v>16818.43</v>
      </c>
      <c r="O58" s="57">
        <v>0</v>
      </c>
      <c r="P58" s="57">
        <v>16818.43</v>
      </c>
      <c r="Q58" s="57">
        <v>0</v>
      </c>
      <c r="R58" s="58">
        <f t="shared" si="11"/>
        <v>89570.61</v>
      </c>
      <c r="S58" s="59">
        <f t="shared" si="6"/>
        <v>1691889.3</v>
      </c>
      <c r="T58" s="59">
        <f t="shared" si="7"/>
        <v>0</v>
      </c>
      <c r="U58" s="59">
        <f t="shared" si="8"/>
        <v>0</v>
      </c>
      <c r="V58" s="58"/>
      <c r="W58" s="59"/>
      <c r="X58" s="59"/>
      <c r="Y58" s="59"/>
      <c r="Z58" s="90">
        <f t="shared" si="9"/>
        <v>0</v>
      </c>
      <c r="AA58" s="90">
        <f t="shared" si="10"/>
        <v>1781459.9100000001</v>
      </c>
    </row>
    <row r="59" spans="1:27" s="52" customFormat="1" ht="60">
      <c r="A59" s="61">
        <v>54</v>
      </c>
      <c r="B59" s="103" t="s">
        <v>183</v>
      </c>
      <c r="C59" s="55" t="s">
        <v>490</v>
      </c>
      <c r="D59" s="103" t="s">
        <v>184</v>
      </c>
      <c r="E59" s="111" t="s">
        <v>185</v>
      </c>
      <c r="F59" s="111" t="s">
        <v>398</v>
      </c>
      <c r="G59" s="121">
        <v>334583</v>
      </c>
      <c r="H59" s="97">
        <f t="shared" si="0"/>
        <v>284395.55</v>
      </c>
      <c r="I59" s="97">
        <f t="shared" si="1"/>
        <v>284395.55</v>
      </c>
      <c r="J59" s="97">
        <f t="shared" si="2"/>
        <v>0</v>
      </c>
      <c r="K59" s="57">
        <v>35131.21</v>
      </c>
      <c r="L59" s="77">
        <f t="shared" si="3"/>
        <v>0.10499998505602497</v>
      </c>
      <c r="M59" s="116">
        <v>299451.79</v>
      </c>
      <c r="N59" s="57">
        <f t="shared" si="4"/>
        <v>7000</v>
      </c>
      <c r="O59" s="57">
        <v>0</v>
      </c>
      <c r="P59" s="57">
        <v>7000</v>
      </c>
      <c r="Q59" s="57">
        <v>0</v>
      </c>
      <c r="R59" s="58">
        <f t="shared" si="11"/>
        <v>15056.24</v>
      </c>
      <c r="S59" s="59">
        <f t="shared" si="6"/>
        <v>284395.55</v>
      </c>
      <c r="T59" s="59">
        <f t="shared" si="7"/>
        <v>0</v>
      </c>
      <c r="U59" s="59">
        <f t="shared" si="8"/>
        <v>0</v>
      </c>
      <c r="V59" s="58"/>
      <c r="W59" s="59"/>
      <c r="X59" s="59"/>
      <c r="Y59" s="59"/>
      <c r="Z59" s="90">
        <f t="shared" si="9"/>
        <v>0</v>
      </c>
      <c r="AA59" s="90">
        <f t="shared" si="10"/>
        <v>299451.79</v>
      </c>
    </row>
    <row r="60" spans="1:27" s="52" customFormat="1" ht="72">
      <c r="A60" s="54">
        <v>55</v>
      </c>
      <c r="B60" s="103" t="s">
        <v>186</v>
      </c>
      <c r="C60" s="55" t="s">
        <v>491</v>
      </c>
      <c r="D60" s="103" t="s">
        <v>187</v>
      </c>
      <c r="E60" s="111" t="s">
        <v>188</v>
      </c>
      <c r="F60" s="111" t="s">
        <v>399</v>
      </c>
      <c r="G60" s="121">
        <v>107709</v>
      </c>
      <c r="H60" s="97">
        <f t="shared" si="0"/>
        <v>91552.65</v>
      </c>
      <c r="I60" s="97">
        <f t="shared" si="1"/>
        <v>91552.65</v>
      </c>
      <c r="J60" s="97">
        <f t="shared" si="2"/>
        <v>0</v>
      </c>
      <c r="K60" s="57">
        <v>11309.44</v>
      </c>
      <c r="L60" s="77">
        <f t="shared" si="3"/>
        <v>0.10499995357862389</v>
      </c>
      <c r="M60" s="116">
        <v>96399.56</v>
      </c>
      <c r="N60" s="57">
        <f t="shared" si="4"/>
        <v>1009</v>
      </c>
      <c r="O60" s="57">
        <v>0</v>
      </c>
      <c r="P60" s="57">
        <v>1009</v>
      </c>
      <c r="Q60" s="57">
        <v>0</v>
      </c>
      <c r="R60" s="58">
        <f t="shared" si="11"/>
        <v>4846.91</v>
      </c>
      <c r="S60" s="59">
        <f t="shared" si="6"/>
        <v>91552.65</v>
      </c>
      <c r="T60" s="59">
        <f t="shared" si="7"/>
        <v>0</v>
      </c>
      <c r="U60" s="59">
        <f t="shared" si="8"/>
        <v>0</v>
      </c>
      <c r="V60" s="58"/>
      <c r="W60" s="59"/>
      <c r="X60" s="59"/>
      <c r="Y60" s="59"/>
      <c r="Z60" s="90">
        <f t="shared" si="9"/>
        <v>0</v>
      </c>
      <c r="AA60" s="90">
        <f t="shared" si="10"/>
        <v>96399.56</v>
      </c>
    </row>
    <row r="61" spans="1:27" s="52" customFormat="1" ht="60">
      <c r="A61" s="61">
        <v>56</v>
      </c>
      <c r="B61" s="104" t="s">
        <v>189</v>
      </c>
      <c r="C61" s="55"/>
      <c r="D61" s="104" t="s">
        <v>190</v>
      </c>
      <c r="E61" s="112" t="s">
        <v>191</v>
      </c>
      <c r="F61" s="112" t="s">
        <v>400</v>
      </c>
      <c r="G61" s="122">
        <v>137119</v>
      </c>
      <c r="H61" s="97">
        <f t="shared" si="0"/>
        <v>116551.15</v>
      </c>
      <c r="I61" s="97">
        <f t="shared" si="1"/>
        <v>116551.15</v>
      </c>
      <c r="J61" s="97">
        <f t="shared" si="2"/>
        <v>0</v>
      </c>
      <c r="K61" s="57">
        <v>14397.49</v>
      </c>
      <c r="L61" s="77">
        <f t="shared" si="3"/>
        <v>0.10499996353532333</v>
      </c>
      <c r="M61" s="116">
        <v>122721.51</v>
      </c>
      <c r="N61" s="57">
        <f t="shared" si="4"/>
        <v>7170</v>
      </c>
      <c r="O61" s="57">
        <v>0</v>
      </c>
      <c r="P61" s="57">
        <v>7170</v>
      </c>
      <c r="Q61" s="57">
        <v>0</v>
      </c>
      <c r="R61" s="58">
        <f t="shared" si="11"/>
        <v>6170.36</v>
      </c>
      <c r="S61" s="59">
        <f t="shared" si="6"/>
        <v>116551.15</v>
      </c>
      <c r="T61" s="59">
        <f t="shared" si="7"/>
        <v>0</v>
      </c>
      <c r="U61" s="59">
        <f t="shared" si="8"/>
        <v>0</v>
      </c>
      <c r="V61" s="58"/>
      <c r="W61" s="59"/>
      <c r="X61" s="59"/>
      <c r="Y61" s="59"/>
      <c r="Z61" s="90">
        <f t="shared" si="9"/>
        <v>0</v>
      </c>
      <c r="AA61" s="90">
        <f t="shared" si="10"/>
        <v>122721.51</v>
      </c>
    </row>
    <row r="62" spans="1:27" s="52" customFormat="1" ht="60">
      <c r="A62" s="54">
        <v>57</v>
      </c>
      <c r="B62" s="105" t="s">
        <v>192</v>
      </c>
      <c r="C62" s="55" t="s">
        <v>492</v>
      </c>
      <c r="D62" s="105" t="s">
        <v>193</v>
      </c>
      <c r="E62" s="105" t="s">
        <v>194</v>
      </c>
      <c r="F62" s="105" t="s">
        <v>401</v>
      </c>
      <c r="G62" s="123">
        <v>598000</v>
      </c>
      <c r="H62" s="97">
        <f t="shared" si="0"/>
        <v>508300</v>
      </c>
      <c r="I62" s="97">
        <f t="shared" si="1"/>
        <v>508300</v>
      </c>
      <c r="J62" s="97">
        <f t="shared" si="2"/>
        <v>0</v>
      </c>
      <c r="K62" s="57">
        <v>62790</v>
      </c>
      <c r="L62" s="77">
        <f t="shared" si="3"/>
        <v>0.105</v>
      </c>
      <c r="M62" s="116">
        <v>535210</v>
      </c>
      <c r="N62" s="57">
        <f t="shared" si="4"/>
        <v>32700</v>
      </c>
      <c r="O62" s="57">
        <v>0</v>
      </c>
      <c r="P62" s="57">
        <v>32700</v>
      </c>
      <c r="Q62" s="57">
        <v>0</v>
      </c>
      <c r="R62" s="58">
        <f t="shared" si="11"/>
        <v>26910</v>
      </c>
      <c r="S62" s="59">
        <f t="shared" si="6"/>
        <v>508300</v>
      </c>
      <c r="T62" s="59">
        <f t="shared" si="7"/>
        <v>0</v>
      </c>
      <c r="U62" s="59">
        <f t="shared" si="8"/>
        <v>0</v>
      </c>
      <c r="V62" s="58"/>
      <c r="W62" s="59"/>
      <c r="X62" s="59"/>
      <c r="Y62" s="59"/>
      <c r="Z62" s="90">
        <f t="shared" si="9"/>
        <v>0</v>
      </c>
      <c r="AA62" s="90">
        <f t="shared" si="10"/>
        <v>535210</v>
      </c>
    </row>
    <row r="63" spans="1:27" s="52" customFormat="1" ht="72">
      <c r="A63" s="61">
        <v>58</v>
      </c>
      <c r="B63" s="105" t="s">
        <v>195</v>
      </c>
      <c r="C63" s="55" t="s">
        <v>493</v>
      </c>
      <c r="D63" s="105" t="s">
        <v>196</v>
      </c>
      <c r="E63" s="105" t="s">
        <v>197</v>
      </c>
      <c r="F63" s="105" t="s">
        <v>402</v>
      </c>
      <c r="G63" s="123">
        <v>250150</v>
      </c>
      <c r="H63" s="97">
        <f t="shared" si="0"/>
        <v>212627.5</v>
      </c>
      <c r="I63" s="97">
        <f t="shared" si="1"/>
        <v>212627.5</v>
      </c>
      <c r="J63" s="97">
        <f t="shared" si="2"/>
        <v>0</v>
      </c>
      <c r="K63" s="57">
        <v>26265.75</v>
      </c>
      <c r="L63" s="77">
        <f t="shared" si="3"/>
        <v>0.105</v>
      </c>
      <c r="M63" s="116">
        <v>223884.25</v>
      </c>
      <c r="N63" s="57">
        <f t="shared" si="4"/>
        <v>2391</v>
      </c>
      <c r="O63" s="57">
        <v>0</v>
      </c>
      <c r="P63" s="57">
        <v>2391</v>
      </c>
      <c r="Q63" s="57">
        <v>0</v>
      </c>
      <c r="R63" s="58">
        <f t="shared" si="11"/>
        <v>11256.75</v>
      </c>
      <c r="S63" s="59">
        <f t="shared" si="6"/>
        <v>212627.5</v>
      </c>
      <c r="T63" s="59">
        <f t="shared" si="7"/>
        <v>0</v>
      </c>
      <c r="U63" s="59">
        <f t="shared" si="8"/>
        <v>0</v>
      </c>
      <c r="V63" s="58"/>
      <c r="W63" s="59"/>
      <c r="X63" s="59"/>
      <c r="Y63" s="59"/>
      <c r="Z63" s="90">
        <f t="shared" si="9"/>
        <v>0</v>
      </c>
      <c r="AA63" s="90">
        <f t="shared" si="10"/>
        <v>223884.25</v>
      </c>
    </row>
    <row r="64" spans="1:27" s="52" customFormat="1" ht="72">
      <c r="A64" s="54">
        <v>59</v>
      </c>
      <c r="B64" s="105" t="s">
        <v>198</v>
      </c>
      <c r="C64" s="55" t="s">
        <v>494</v>
      </c>
      <c r="D64" s="105" t="s">
        <v>199</v>
      </c>
      <c r="E64" s="105" t="s">
        <v>200</v>
      </c>
      <c r="F64" s="105" t="s">
        <v>403</v>
      </c>
      <c r="G64" s="123">
        <v>706550</v>
      </c>
      <c r="H64" s="97">
        <f t="shared" si="0"/>
        <v>600567.5</v>
      </c>
      <c r="I64" s="97">
        <f t="shared" si="1"/>
        <v>600567.5</v>
      </c>
      <c r="J64" s="97">
        <f t="shared" si="2"/>
        <v>0</v>
      </c>
      <c r="K64" s="57">
        <v>74187.75</v>
      </c>
      <c r="L64" s="77">
        <f t="shared" si="3"/>
        <v>0.105</v>
      </c>
      <c r="M64" s="116">
        <v>632362.25</v>
      </c>
      <c r="N64" s="57">
        <f t="shared" si="4"/>
        <v>8500</v>
      </c>
      <c r="O64" s="57">
        <v>0</v>
      </c>
      <c r="P64" s="57">
        <v>8500</v>
      </c>
      <c r="Q64" s="57">
        <v>0</v>
      </c>
      <c r="R64" s="58">
        <f t="shared" si="11"/>
        <v>31794.75</v>
      </c>
      <c r="S64" s="59">
        <f t="shared" si="6"/>
        <v>600567.5</v>
      </c>
      <c r="T64" s="59">
        <f t="shared" si="7"/>
        <v>0</v>
      </c>
      <c r="U64" s="59">
        <f t="shared" si="8"/>
        <v>0</v>
      </c>
      <c r="V64" s="58"/>
      <c r="W64" s="59"/>
      <c r="X64" s="59"/>
      <c r="Y64" s="59"/>
      <c r="Z64" s="90">
        <f t="shared" si="9"/>
        <v>0</v>
      </c>
      <c r="AA64" s="90">
        <f t="shared" si="10"/>
        <v>632362.25</v>
      </c>
    </row>
    <row r="65" spans="1:27" s="52" customFormat="1" ht="60">
      <c r="A65" s="61">
        <v>60</v>
      </c>
      <c r="B65" s="105" t="s">
        <v>201</v>
      </c>
      <c r="C65" s="55" t="s">
        <v>495</v>
      </c>
      <c r="D65" s="105" t="s">
        <v>202</v>
      </c>
      <c r="E65" s="105" t="s">
        <v>203</v>
      </c>
      <c r="F65" s="105" t="s">
        <v>404</v>
      </c>
      <c r="G65" s="123">
        <v>148689</v>
      </c>
      <c r="H65" s="97">
        <f t="shared" si="0"/>
        <v>126385.65</v>
      </c>
      <c r="I65" s="97">
        <f t="shared" si="1"/>
        <v>126385.65</v>
      </c>
      <c r="J65" s="97">
        <f t="shared" si="2"/>
        <v>0</v>
      </c>
      <c r="K65" s="57">
        <v>15612.34</v>
      </c>
      <c r="L65" s="77">
        <f t="shared" si="3"/>
        <v>0.10499996637276462</v>
      </c>
      <c r="M65" s="116">
        <v>133076.66</v>
      </c>
      <c r="N65" s="57">
        <f t="shared" si="4"/>
        <v>5049</v>
      </c>
      <c r="O65" s="57">
        <v>0</v>
      </c>
      <c r="P65" s="57">
        <v>5049</v>
      </c>
      <c r="Q65" s="57">
        <v>0</v>
      </c>
      <c r="R65" s="58">
        <f t="shared" si="11"/>
        <v>6691.01</v>
      </c>
      <c r="S65" s="59">
        <f t="shared" si="6"/>
        <v>126385.65</v>
      </c>
      <c r="T65" s="59">
        <f t="shared" si="7"/>
        <v>0</v>
      </c>
      <c r="U65" s="59">
        <f t="shared" si="8"/>
        <v>0</v>
      </c>
      <c r="V65" s="58"/>
      <c r="W65" s="59"/>
      <c r="X65" s="59"/>
      <c r="Y65" s="59"/>
      <c r="Z65" s="90">
        <f t="shared" si="9"/>
        <v>0</v>
      </c>
      <c r="AA65" s="90">
        <f t="shared" si="10"/>
        <v>133076.66</v>
      </c>
    </row>
    <row r="66" spans="1:27" s="52" customFormat="1" ht="36">
      <c r="A66" s="54">
        <v>61</v>
      </c>
      <c r="B66" s="105" t="s">
        <v>204</v>
      </c>
      <c r="C66" s="55" t="s">
        <v>496</v>
      </c>
      <c r="D66" s="105" t="s">
        <v>205</v>
      </c>
      <c r="E66" s="105" t="s">
        <v>206</v>
      </c>
      <c r="F66" s="105" t="s">
        <v>405</v>
      </c>
      <c r="G66" s="123">
        <v>83619</v>
      </c>
      <c r="H66" s="97">
        <f t="shared" si="0"/>
        <v>71076.15</v>
      </c>
      <c r="I66" s="97">
        <f t="shared" si="1"/>
        <v>71076.15</v>
      </c>
      <c r="J66" s="97">
        <f t="shared" si="2"/>
        <v>0</v>
      </c>
      <c r="K66" s="57">
        <v>8779.99</v>
      </c>
      <c r="L66" s="77">
        <f t="shared" si="3"/>
        <v>0.10499994020497734</v>
      </c>
      <c r="M66" s="116">
        <v>74839.01</v>
      </c>
      <c r="N66" s="57">
        <f t="shared" si="4"/>
        <v>3165</v>
      </c>
      <c r="O66" s="57">
        <v>0</v>
      </c>
      <c r="P66" s="57">
        <v>3165</v>
      </c>
      <c r="Q66" s="57">
        <v>0</v>
      </c>
      <c r="R66" s="58">
        <f t="shared" si="11"/>
        <v>3762.86</v>
      </c>
      <c r="S66" s="59">
        <f t="shared" si="6"/>
        <v>71076.15</v>
      </c>
      <c r="T66" s="59">
        <f t="shared" si="7"/>
        <v>0</v>
      </c>
      <c r="U66" s="59">
        <f t="shared" si="8"/>
        <v>0</v>
      </c>
      <c r="V66" s="58"/>
      <c r="W66" s="59"/>
      <c r="X66" s="59"/>
      <c r="Y66" s="59"/>
      <c r="Z66" s="90">
        <f t="shared" si="9"/>
        <v>0</v>
      </c>
      <c r="AA66" s="90">
        <f t="shared" si="10"/>
        <v>74839.01</v>
      </c>
    </row>
    <row r="67" spans="1:27" s="52" customFormat="1" ht="60">
      <c r="A67" s="61">
        <v>62</v>
      </c>
      <c r="B67" s="105" t="s">
        <v>207</v>
      </c>
      <c r="C67" s="55" t="s">
        <v>497</v>
      </c>
      <c r="D67" s="105" t="s">
        <v>208</v>
      </c>
      <c r="E67" s="105" t="s">
        <v>209</v>
      </c>
      <c r="F67" s="105" t="s">
        <v>406</v>
      </c>
      <c r="G67" s="123">
        <v>252700</v>
      </c>
      <c r="H67" s="97">
        <f t="shared" si="0"/>
        <v>214795</v>
      </c>
      <c r="I67" s="97">
        <f t="shared" si="1"/>
        <v>214795</v>
      </c>
      <c r="J67" s="97">
        <f t="shared" si="2"/>
        <v>0</v>
      </c>
      <c r="K67" s="57">
        <v>26533.5</v>
      </c>
      <c r="L67" s="77">
        <f t="shared" si="3"/>
        <v>0.105</v>
      </c>
      <c r="M67" s="116">
        <v>226166.5</v>
      </c>
      <c r="N67" s="57">
        <f t="shared" si="4"/>
        <v>9400</v>
      </c>
      <c r="O67" s="57">
        <v>0</v>
      </c>
      <c r="P67" s="57">
        <v>9400</v>
      </c>
      <c r="Q67" s="57">
        <v>0</v>
      </c>
      <c r="R67" s="58">
        <f t="shared" si="11"/>
        <v>11371.5</v>
      </c>
      <c r="S67" s="59">
        <f t="shared" si="6"/>
        <v>214795</v>
      </c>
      <c r="T67" s="59">
        <f t="shared" si="7"/>
        <v>0</v>
      </c>
      <c r="U67" s="59">
        <f t="shared" si="8"/>
        <v>0</v>
      </c>
      <c r="V67" s="58"/>
      <c r="W67" s="59"/>
      <c r="X67" s="59"/>
      <c r="Y67" s="59"/>
      <c r="Z67" s="90">
        <f t="shared" si="9"/>
        <v>0</v>
      </c>
      <c r="AA67" s="90">
        <f t="shared" si="10"/>
        <v>226166.5</v>
      </c>
    </row>
    <row r="68" spans="1:27" s="52" customFormat="1" ht="36">
      <c r="A68" s="54">
        <v>63</v>
      </c>
      <c r="B68" s="105" t="s">
        <v>210</v>
      </c>
      <c r="C68" s="55" t="s">
        <v>498</v>
      </c>
      <c r="D68" s="105" t="s">
        <v>211</v>
      </c>
      <c r="E68" s="105" t="s">
        <v>212</v>
      </c>
      <c r="F68" s="105" t="s">
        <v>407</v>
      </c>
      <c r="G68" s="123">
        <v>234032</v>
      </c>
      <c r="H68" s="97">
        <f t="shared" si="0"/>
        <v>198927.2</v>
      </c>
      <c r="I68" s="97">
        <f t="shared" si="1"/>
        <v>198927.2</v>
      </c>
      <c r="J68" s="97">
        <f t="shared" si="2"/>
        <v>0</v>
      </c>
      <c r="K68" s="57">
        <v>24573.36</v>
      </c>
      <c r="L68" s="77">
        <f t="shared" si="3"/>
        <v>0.105</v>
      </c>
      <c r="M68" s="116">
        <v>209458.64</v>
      </c>
      <c r="N68" s="57">
        <f t="shared" si="4"/>
        <v>1500</v>
      </c>
      <c r="O68" s="57">
        <v>0</v>
      </c>
      <c r="P68" s="57">
        <v>1500</v>
      </c>
      <c r="Q68" s="57">
        <v>0</v>
      </c>
      <c r="R68" s="58">
        <f t="shared" si="11"/>
        <v>10531.44</v>
      </c>
      <c r="S68" s="59">
        <f t="shared" si="6"/>
        <v>198927.2</v>
      </c>
      <c r="T68" s="59">
        <f t="shared" si="7"/>
        <v>0</v>
      </c>
      <c r="U68" s="59">
        <f t="shared" si="8"/>
        <v>0</v>
      </c>
      <c r="V68" s="58"/>
      <c r="W68" s="59"/>
      <c r="X68" s="59"/>
      <c r="Y68" s="59"/>
      <c r="Z68" s="90">
        <f t="shared" si="9"/>
        <v>0</v>
      </c>
      <c r="AA68" s="90">
        <f t="shared" si="10"/>
        <v>209458.64</v>
      </c>
    </row>
    <row r="69" spans="1:27" s="52" customFormat="1" ht="108">
      <c r="A69" s="61">
        <v>64</v>
      </c>
      <c r="B69" s="105" t="s">
        <v>213</v>
      </c>
      <c r="C69" s="55"/>
      <c r="D69" s="105" t="s">
        <v>214</v>
      </c>
      <c r="E69" s="105" t="s">
        <v>215</v>
      </c>
      <c r="F69" s="105" t="s">
        <v>408</v>
      </c>
      <c r="G69" s="123">
        <v>60000</v>
      </c>
      <c r="H69" s="97">
        <f t="shared" si="0"/>
        <v>51000</v>
      </c>
      <c r="I69" s="97">
        <f t="shared" si="1"/>
        <v>51000</v>
      </c>
      <c r="J69" s="97">
        <f t="shared" si="2"/>
        <v>0</v>
      </c>
      <c r="K69" s="57">
        <v>6300</v>
      </c>
      <c r="L69" s="77">
        <f t="shared" si="3"/>
        <v>0.105</v>
      </c>
      <c r="M69" s="116">
        <v>53700</v>
      </c>
      <c r="N69" s="57">
        <f t="shared" si="4"/>
        <v>7081</v>
      </c>
      <c r="O69" s="57">
        <v>0</v>
      </c>
      <c r="P69" s="57">
        <v>7081</v>
      </c>
      <c r="Q69" s="57">
        <v>0</v>
      </c>
      <c r="R69" s="58">
        <f t="shared" si="11"/>
        <v>2700</v>
      </c>
      <c r="S69" s="59">
        <f t="shared" si="6"/>
        <v>51000</v>
      </c>
      <c r="T69" s="59">
        <f t="shared" si="7"/>
        <v>0</v>
      </c>
      <c r="U69" s="59">
        <f t="shared" si="8"/>
        <v>0</v>
      </c>
      <c r="V69" s="58"/>
      <c r="W69" s="59"/>
      <c r="X69" s="59"/>
      <c r="Y69" s="59"/>
      <c r="Z69" s="90">
        <f t="shared" si="9"/>
        <v>0</v>
      </c>
      <c r="AA69" s="90">
        <f t="shared" si="10"/>
        <v>53700</v>
      </c>
    </row>
    <row r="70" spans="1:27" s="52" customFormat="1" ht="72">
      <c r="A70" s="54">
        <v>65</v>
      </c>
      <c r="B70" s="105" t="s">
        <v>216</v>
      </c>
      <c r="C70" s="55" t="s">
        <v>499</v>
      </c>
      <c r="D70" s="105" t="s">
        <v>217</v>
      </c>
      <c r="E70" s="105" t="s">
        <v>218</v>
      </c>
      <c r="F70" s="105" t="s">
        <v>409</v>
      </c>
      <c r="G70" s="123">
        <v>127159</v>
      </c>
      <c r="H70" s="97">
        <f aca="true" t="shared" si="12" ref="H70:H112">ROUNDDOWN(85%*G70,2)</f>
        <v>108085.15</v>
      </c>
      <c r="I70" s="97">
        <f aca="true" t="shared" si="13" ref="I70:I112">S70+U70</f>
        <v>108085.15</v>
      </c>
      <c r="J70" s="97">
        <f aca="true" t="shared" si="14" ref="J70:J112">H70-I70</f>
        <v>0</v>
      </c>
      <c r="K70" s="57">
        <v>13351.69</v>
      </c>
      <c r="L70" s="77">
        <f aca="true" t="shared" si="15" ref="L70:L112">K70*100%/G70</f>
        <v>0.10499996067914973</v>
      </c>
      <c r="M70" s="116">
        <v>113807.31</v>
      </c>
      <c r="N70" s="57">
        <f aca="true" t="shared" si="16" ref="N70:N112">O70+P70+Q70</f>
        <v>5000</v>
      </c>
      <c r="O70" s="57">
        <v>0</v>
      </c>
      <c r="P70" s="57">
        <v>5000</v>
      </c>
      <c r="Q70" s="57">
        <v>0</v>
      </c>
      <c r="R70" s="58">
        <f t="shared" si="11"/>
        <v>5722.16</v>
      </c>
      <c r="S70" s="59">
        <f aca="true" t="shared" si="17" ref="S70:S112">ROUND(G70*85%-U70,2)</f>
        <v>108085.15</v>
      </c>
      <c r="T70" s="59">
        <f aca="true" t="shared" si="18" ref="T70:T112">ROUND(Q70*0.15,2)</f>
        <v>0</v>
      </c>
      <c r="U70" s="59">
        <f aca="true" t="shared" si="19" ref="U70:U112">ROUND(Q70*0.85,2)</f>
        <v>0</v>
      </c>
      <c r="V70" s="58"/>
      <c r="W70" s="59"/>
      <c r="X70" s="59"/>
      <c r="Y70" s="59"/>
      <c r="Z70" s="90">
        <f t="shared" si="9"/>
        <v>0</v>
      </c>
      <c r="AA70" s="90">
        <f t="shared" si="10"/>
        <v>113807.31</v>
      </c>
    </row>
    <row r="71" spans="1:27" s="52" customFormat="1" ht="48">
      <c r="A71" s="61">
        <v>66</v>
      </c>
      <c r="B71" s="105" t="s">
        <v>219</v>
      </c>
      <c r="C71" s="55" t="s">
        <v>500</v>
      </c>
      <c r="D71" s="105" t="s">
        <v>220</v>
      </c>
      <c r="E71" s="105" t="s">
        <v>221</v>
      </c>
      <c r="F71" s="105" t="s">
        <v>410</v>
      </c>
      <c r="G71" s="123">
        <v>105077</v>
      </c>
      <c r="H71" s="97">
        <f t="shared" si="12"/>
        <v>89315.45</v>
      </c>
      <c r="I71" s="97">
        <f t="shared" si="13"/>
        <v>89315.45</v>
      </c>
      <c r="J71" s="97">
        <f t="shared" si="14"/>
        <v>0</v>
      </c>
      <c r="K71" s="57">
        <v>11033.08</v>
      </c>
      <c r="L71" s="77">
        <f t="shared" si="15"/>
        <v>0.10499995241584742</v>
      </c>
      <c r="M71" s="116">
        <v>94043.91</v>
      </c>
      <c r="N71" s="57">
        <f t="shared" si="16"/>
        <v>3978</v>
      </c>
      <c r="O71" s="57">
        <v>378</v>
      </c>
      <c r="P71" s="57">
        <v>0</v>
      </c>
      <c r="Q71" s="57">
        <v>3600</v>
      </c>
      <c r="R71" s="58">
        <f t="shared" si="11"/>
        <v>4188.47</v>
      </c>
      <c r="S71" s="59">
        <f t="shared" si="17"/>
        <v>86255.45</v>
      </c>
      <c r="T71" s="59">
        <f t="shared" si="18"/>
        <v>540</v>
      </c>
      <c r="U71" s="59">
        <f t="shared" si="19"/>
        <v>3060</v>
      </c>
      <c r="V71" s="58"/>
      <c r="W71" s="59"/>
      <c r="X71" s="59"/>
      <c r="Y71" s="59"/>
      <c r="Z71" s="90">
        <f aca="true" t="shared" si="20" ref="Z71:Z112">M71-AA71</f>
        <v>-0.00999999999476131</v>
      </c>
      <c r="AA71" s="90">
        <f aca="true" t="shared" si="21" ref="AA71:AA112">SUM(R71:U71)</f>
        <v>94043.92</v>
      </c>
    </row>
    <row r="72" spans="1:27" s="52" customFormat="1" ht="48">
      <c r="A72" s="54">
        <v>67</v>
      </c>
      <c r="B72" s="105" t="s">
        <v>222</v>
      </c>
      <c r="C72" s="55" t="s">
        <v>501</v>
      </c>
      <c r="D72" s="105" t="s">
        <v>223</v>
      </c>
      <c r="E72" s="105" t="s">
        <v>224</v>
      </c>
      <c r="F72" s="105" t="s">
        <v>411</v>
      </c>
      <c r="G72" s="123">
        <v>90007</v>
      </c>
      <c r="H72" s="97">
        <f t="shared" si="12"/>
        <v>76505.95</v>
      </c>
      <c r="I72" s="97">
        <f t="shared" si="13"/>
        <v>76505.95</v>
      </c>
      <c r="J72" s="97">
        <f t="shared" si="14"/>
        <v>0</v>
      </c>
      <c r="K72" s="57">
        <v>9450.73</v>
      </c>
      <c r="L72" s="77">
        <f t="shared" si="15"/>
        <v>0.10499994444876509</v>
      </c>
      <c r="M72" s="116">
        <v>80556.27</v>
      </c>
      <c r="N72" s="57">
        <f t="shared" si="16"/>
        <v>0</v>
      </c>
      <c r="O72" s="57">
        <v>0</v>
      </c>
      <c r="P72" s="57">
        <v>0</v>
      </c>
      <c r="Q72" s="57">
        <v>0</v>
      </c>
      <c r="R72" s="58">
        <f t="shared" si="11"/>
        <v>4050.32</v>
      </c>
      <c r="S72" s="59">
        <f t="shared" si="17"/>
        <v>76505.95</v>
      </c>
      <c r="T72" s="59">
        <f t="shared" si="18"/>
        <v>0</v>
      </c>
      <c r="U72" s="59">
        <f t="shared" si="19"/>
        <v>0</v>
      </c>
      <c r="V72" s="58"/>
      <c r="W72" s="59"/>
      <c r="X72" s="59"/>
      <c r="Y72" s="59"/>
      <c r="Z72" s="90">
        <f t="shared" si="20"/>
        <v>0</v>
      </c>
      <c r="AA72" s="90">
        <f t="shared" si="21"/>
        <v>80556.27</v>
      </c>
    </row>
    <row r="73" spans="1:27" s="52" customFormat="1" ht="48">
      <c r="A73" s="61">
        <v>68</v>
      </c>
      <c r="B73" s="105" t="s">
        <v>225</v>
      </c>
      <c r="C73" s="55"/>
      <c r="D73" s="105" t="s">
        <v>226</v>
      </c>
      <c r="E73" s="105" t="s">
        <v>227</v>
      </c>
      <c r="F73" s="105" t="s">
        <v>412</v>
      </c>
      <c r="G73" s="123">
        <v>80000</v>
      </c>
      <c r="H73" s="97">
        <f t="shared" si="12"/>
        <v>68000</v>
      </c>
      <c r="I73" s="97">
        <f t="shared" si="13"/>
        <v>68000</v>
      </c>
      <c r="J73" s="97">
        <f t="shared" si="14"/>
        <v>0</v>
      </c>
      <c r="K73" s="57">
        <v>8400</v>
      </c>
      <c r="L73" s="77">
        <f t="shared" si="15"/>
        <v>0.105</v>
      </c>
      <c r="M73" s="116">
        <v>71600</v>
      </c>
      <c r="N73" s="57">
        <f t="shared" si="16"/>
        <v>5650</v>
      </c>
      <c r="O73" s="57">
        <v>0</v>
      </c>
      <c r="P73" s="57">
        <v>5650</v>
      </c>
      <c r="Q73" s="57">
        <v>0</v>
      </c>
      <c r="R73" s="58">
        <f t="shared" si="11"/>
        <v>3600</v>
      </c>
      <c r="S73" s="59">
        <f t="shared" si="17"/>
        <v>68000</v>
      </c>
      <c r="T73" s="59">
        <f t="shared" si="18"/>
        <v>0</v>
      </c>
      <c r="U73" s="59">
        <f t="shared" si="19"/>
        <v>0</v>
      </c>
      <c r="V73" s="58"/>
      <c r="W73" s="59"/>
      <c r="X73" s="59"/>
      <c r="Y73" s="59"/>
      <c r="Z73" s="90">
        <f t="shared" si="20"/>
        <v>0</v>
      </c>
      <c r="AA73" s="90">
        <f t="shared" si="21"/>
        <v>71600</v>
      </c>
    </row>
    <row r="74" spans="1:27" s="52" customFormat="1" ht="36">
      <c r="A74" s="54">
        <v>69</v>
      </c>
      <c r="B74" s="105" t="s">
        <v>228</v>
      </c>
      <c r="C74" s="55" t="s">
        <v>502</v>
      </c>
      <c r="D74" s="105" t="s">
        <v>229</v>
      </c>
      <c r="E74" s="105" t="s">
        <v>230</v>
      </c>
      <c r="F74" s="105" t="s">
        <v>384</v>
      </c>
      <c r="G74" s="124">
        <v>99292</v>
      </c>
      <c r="H74" s="97">
        <f t="shared" si="12"/>
        <v>84398.2</v>
      </c>
      <c r="I74" s="97">
        <f t="shared" si="13"/>
        <v>84398.2</v>
      </c>
      <c r="J74" s="97">
        <f t="shared" si="14"/>
        <v>0</v>
      </c>
      <c r="K74" s="57">
        <v>10425.66</v>
      </c>
      <c r="L74" s="77">
        <f t="shared" si="15"/>
        <v>0.105</v>
      </c>
      <c r="M74" s="117">
        <v>88866.34</v>
      </c>
      <c r="N74" s="57">
        <f t="shared" si="16"/>
        <v>0</v>
      </c>
      <c r="O74" s="57">
        <v>0</v>
      </c>
      <c r="P74" s="57">
        <v>0</v>
      </c>
      <c r="Q74" s="57">
        <v>0</v>
      </c>
      <c r="R74" s="58">
        <f t="shared" si="11"/>
        <v>4468.14</v>
      </c>
      <c r="S74" s="59">
        <f t="shared" si="17"/>
        <v>84398.2</v>
      </c>
      <c r="T74" s="59">
        <f t="shared" si="18"/>
        <v>0</v>
      </c>
      <c r="U74" s="59">
        <f t="shared" si="19"/>
        <v>0</v>
      </c>
      <c r="V74" s="58"/>
      <c r="W74" s="59"/>
      <c r="X74" s="59"/>
      <c r="Y74" s="59"/>
      <c r="Z74" s="90">
        <f t="shared" si="20"/>
        <v>0</v>
      </c>
      <c r="AA74" s="90">
        <f t="shared" si="21"/>
        <v>88866.34</v>
      </c>
    </row>
    <row r="75" spans="1:27" s="52" customFormat="1" ht="36">
      <c r="A75" s="61">
        <v>70</v>
      </c>
      <c r="B75" s="105" t="s">
        <v>231</v>
      </c>
      <c r="C75" s="55"/>
      <c r="D75" s="105" t="s">
        <v>232</v>
      </c>
      <c r="E75" s="105" t="s">
        <v>233</v>
      </c>
      <c r="F75" s="105" t="s">
        <v>413</v>
      </c>
      <c r="G75" s="123">
        <v>54607</v>
      </c>
      <c r="H75" s="97">
        <f t="shared" si="12"/>
        <v>46415.95</v>
      </c>
      <c r="I75" s="97">
        <f t="shared" si="13"/>
        <v>46415.95</v>
      </c>
      <c r="J75" s="97">
        <f t="shared" si="14"/>
        <v>0</v>
      </c>
      <c r="K75" s="57">
        <v>5733.73</v>
      </c>
      <c r="L75" s="77">
        <f t="shared" si="15"/>
        <v>0.1049999084366473</v>
      </c>
      <c r="M75" s="116">
        <v>48873.27</v>
      </c>
      <c r="N75" s="57">
        <f t="shared" si="16"/>
        <v>3830</v>
      </c>
      <c r="O75" s="57">
        <v>0</v>
      </c>
      <c r="P75" s="57">
        <v>3830</v>
      </c>
      <c r="Q75" s="57">
        <v>0</v>
      </c>
      <c r="R75" s="58">
        <f t="shared" si="11"/>
        <v>2457.32</v>
      </c>
      <c r="S75" s="59">
        <f t="shared" si="17"/>
        <v>46415.95</v>
      </c>
      <c r="T75" s="59">
        <f t="shared" si="18"/>
        <v>0</v>
      </c>
      <c r="U75" s="59">
        <f t="shared" si="19"/>
        <v>0</v>
      </c>
      <c r="V75" s="58"/>
      <c r="W75" s="59"/>
      <c r="X75" s="59"/>
      <c r="Y75" s="59"/>
      <c r="Z75" s="90">
        <f t="shared" si="20"/>
        <v>0</v>
      </c>
      <c r="AA75" s="90">
        <f t="shared" si="21"/>
        <v>48873.27</v>
      </c>
    </row>
    <row r="76" spans="1:27" s="52" customFormat="1" ht="48">
      <c r="A76" s="54">
        <v>71</v>
      </c>
      <c r="B76" s="105" t="s">
        <v>234</v>
      </c>
      <c r="C76" s="55"/>
      <c r="D76" s="105" t="s">
        <v>235</v>
      </c>
      <c r="E76" s="105" t="s">
        <v>236</v>
      </c>
      <c r="F76" s="105" t="s">
        <v>414</v>
      </c>
      <c r="G76" s="123">
        <v>99300</v>
      </c>
      <c r="H76" s="97">
        <f t="shared" si="12"/>
        <v>84405</v>
      </c>
      <c r="I76" s="97">
        <f t="shared" si="13"/>
        <v>84405</v>
      </c>
      <c r="J76" s="97">
        <f t="shared" si="14"/>
        <v>0</v>
      </c>
      <c r="K76" s="57">
        <v>10426.5</v>
      </c>
      <c r="L76" s="77">
        <f t="shared" si="15"/>
        <v>0.105</v>
      </c>
      <c r="M76" s="116">
        <v>88873.5</v>
      </c>
      <c r="N76" s="57">
        <f t="shared" si="16"/>
        <v>4823.5</v>
      </c>
      <c r="O76" s="57">
        <v>0</v>
      </c>
      <c r="P76" s="57">
        <v>4823.5</v>
      </c>
      <c r="Q76" s="57">
        <v>0</v>
      </c>
      <c r="R76" s="58">
        <f t="shared" si="11"/>
        <v>4468.5</v>
      </c>
      <c r="S76" s="59">
        <f t="shared" si="17"/>
        <v>84405</v>
      </c>
      <c r="T76" s="59">
        <f t="shared" si="18"/>
        <v>0</v>
      </c>
      <c r="U76" s="59">
        <f t="shared" si="19"/>
        <v>0</v>
      </c>
      <c r="V76" s="58"/>
      <c r="W76" s="59"/>
      <c r="X76" s="59"/>
      <c r="Y76" s="59"/>
      <c r="Z76" s="90">
        <f t="shared" si="20"/>
        <v>0</v>
      </c>
      <c r="AA76" s="90">
        <f t="shared" si="21"/>
        <v>88873.5</v>
      </c>
    </row>
    <row r="77" spans="1:27" s="52" customFormat="1" ht="84">
      <c r="A77" s="61">
        <v>72</v>
      </c>
      <c r="B77" s="105" t="s">
        <v>237</v>
      </c>
      <c r="C77" s="55" t="s">
        <v>503</v>
      </c>
      <c r="D77" s="105" t="s">
        <v>238</v>
      </c>
      <c r="E77" s="105" t="s">
        <v>239</v>
      </c>
      <c r="F77" s="105" t="s">
        <v>415</v>
      </c>
      <c r="G77" s="123">
        <v>108113</v>
      </c>
      <c r="H77" s="97">
        <f t="shared" si="12"/>
        <v>91896.05</v>
      </c>
      <c r="I77" s="97">
        <f t="shared" si="13"/>
        <v>91896.05</v>
      </c>
      <c r="J77" s="97">
        <f t="shared" si="14"/>
        <v>0</v>
      </c>
      <c r="K77" s="57">
        <v>11351.86</v>
      </c>
      <c r="L77" s="77">
        <f t="shared" si="15"/>
        <v>0.10499995375209273</v>
      </c>
      <c r="M77" s="116">
        <v>96761.14</v>
      </c>
      <c r="N77" s="57">
        <f t="shared" si="16"/>
        <v>10772.41</v>
      </c>
      <c r="O77" s="57">
        <v>432.41</v>
      </c>
      <c r="P77" s="57">
        <v>1740</v>
      </c>
      <c r="Q77" s="57">
        <v>8600</v>
      </c>
      <c r="R77" s="58">
        <f t="shared" si="11"/>
        <v>3575.09</v>
      </c>
      <c r="S77" s="59">
        <f t="shared" si="17"/>
        <v>84586.05</v>
      </c>
      <c r="T77" s="59">
        <f t="shared" si="18"/>
        <v>1290</v>
      </c>
      <c r="U77" s="59">
        <f t="shared" si="19"/>
        <v>7310</v>
      </c>
      <c r="V77" s="58"/>
      <c r="W77" s="59"/>
      <c r="X77" s="59"/>
      <c r="Y77" s="59"/>
      <c r="Z77" s="90">
        <f t="shared" si="20"/>
        <v>0</v>
      </c>
      <c r="AA77" s="90">
        <f t="shared" si="21"/>
        <v>96761.14</v>
      </c>
    </row>
    <row r="78" spans="1:27" s="60" customFormat="1" ht="72">
      <c r="A78" s="54">
        <v>73</v>
      </c>
      <c r="B78" s="105" t="s">
        <v>240</v>
      </c>
      <c r="C78" s="55"/>
      <c r="D78" s="105" t="s">
        <v>241</v>
      </c>
      <c r="E78" s="105" t="s">
        <v>242</v>
      </c>
      <c r="F78" s="105" t="s">
        <v>416</v>
      </c>
      <c r="G78" s="123">
        <v>84200</v>
      </c>
      <c r="H78" s="96">
        <f t="shared" si="12"/>
        <v>71570</v>
      </c>
      <c r="I78" s="96">
        <f t="shared" si="13"/>
        <v>71570</v>
      </c>
      <c r="J78" s="96">
        <f t="shared" si="14"/>
        <v>0</v>
      </c>
      <c r="K78" s="57">
        <v>8841</v>
      </c>
      <c r="L78" s="101">
        <f t="shared" si="15"/>
        <v>0.105</v>
      </c>
      <c r="M78" s="116">
        <v>75359</v>
      </c>
      <c r="N78" s="57">
        <f t="shared" si="16"/>
        <v>0</v>
      </c>
      <c r="O78" s="57">
        <v>0</v>
      </c>
      <c r="P78" s="57">
        <v>0</v>
      </c>
      <c r="Q78" s="57">
        <v>0</v>
      </c>
      <c r="R78" s="58">
        <f t="shared" si="11"/>
        <v>3789</v>
      </c>
      <c r="S78" s="59">
        <f t="shared" si="17"/>
        <v>71570</v>
      </c>
      <c r="T78" s="59">
        <f t="shared" si="18"/>
        <v>0</v>
      </c>
      <c r="U78" s="59">
        <f t="shared" si="19"/>
        <v>0</v>
      </c>
      <c r="V78" s="58"/>
      <c r="W78" s="59"/>
      <c r="X78" s="59"/>
      <c r="Y78" s="59"/>
      <c r="Z78" s="59">
        <f t="shared" si="20"/>
        <v>0</v>
      </c>
      <c r="AA78" s="59">
        <f t="shared" si="21"/>
        <v>75359</v>
      </c>
    </row>
    <row r="79" spans="1:29" s="52" customFormat="1" ht="48">
      <c r="A79" s="61">
        <v>74</v>
      </c>
      <c r="B79" s="105" t="s">
        <v>243</v>
      </c>
      <c r="C79" s="55"/>
      <c r="D79" s="105" t="s">
        <v>244</v>
      </c>
      <c r="E79" s="105" t="s">
        <v>245</v>
      </c>
      <c r="F79" s="105" t="s">
        <v>417</v>
      </c>
      <c r="G79" s="123">
        <v>83438</v>
      </c>
      <c r="H79" s="97">
        <f t="shared" si="12"/>
        <v>70922.3</v>
      </c>
      <c r="I79" s="97">
        <f t="shared" si="13"/>
        <v>70922.3</v>
      </c>
      <c r="J79" s="97">
        <f t="shared" si="14"/>
        <v>0</v>
      </c>
      <c r="K79" s="57">
        <v>8760.99</v>
      </c>
      <c r="L79" s="77">
        <f t="shared" si="15"/>
        <v>0.105</v>
      </c>
      <c r="M79" s="116">
        <v>74677.01</v>
      </c>
      <c r="N79" s="57">
        <f t="shared" si="16"/>
        <v>10447.01</v>
      </c>
      <c r="O79" s="57">
        <v>0</v>
      </c>
      <c r="P79" s="57">
        <v>6447.01</v>
      </c>
      <c r="Q79" s="57">
        <v>4000</v>
      </c>
      <c r="R79" s="58">
        <f t="shared" si="11"/>
        <v>3154.71</v>
      </c>
      <c r="S79" s="59">
        <f t="shared" si="17"/>
        <v>67522.3</v>
      </c>
      <c r="T79" s="59">
        <f t="shared" si="18"/>
        <v>600</v>
      </c>
      <c r="U79" s="59">
        <f t="shared" si="19"/>
        <v>3400</v>
      </c>
      <c r="V79" s="58"/>
      <c r="W79" s="59"/>
      <c r="X79" s="59"/>
      <c r="Y79" s="59"/>
      <c r="Z79" s="90">
        <f t="shared" si="20"/>
        <v>0</v>
      </c>
      <c r="AA79" s="90">
        <f t="shared" si="21"/>
        <v>74677.01000000001</v>
      </c>
      <c r="AB79" s="60"/>
      <c r="AC79" s="60"/>
    </row>
    <row r="80" spans="1:29" s="52" customFormat="1" ht="48">
      <c r="A80" s="54">
        <v>75</v>
      </c>
      <c r="B80" s="105" t="s">
        <v>246</v>
      </c>
      <c r="C80" s="55"/>
      <c r="D80" s="105" t="s">
        <v>247</v>
      </c>
      <c r="E80" s="105" t="s">
        <v>248</v>
      </c>
      <c r="F80" s="105" t="s">
        <v>384</v>
      </c>
      <c r="G80" s="123">
        <v>87866</v>
      </c>
      <c r="H80" s="97">
        <f t="shared" si="12"/>
        <v>74686.1</v>
      </c>
      <c r="I80" s="97">
        <f t="shared" si="13"/>
        <v>74686.1</v>
      </c>
      <c r="J80" s="97">
        <f t="shared" si="14"/>
        <v>0</v>
      </c>
      <c r="K80" s="57">
        <v>9225.93</v>
      </c>
      <c r="L80" s="77">
        <f t="shared" si="15"/>
        <v>0.10500000000000001</v>
      </c>
      <c r="M80" s="116">
        <v>78640.07</v>
      </c>
      <c r="N80" s="57">
        <f t="shared" si="16"/>
        <v>5700.07</v>
      </c>
      <c r="O80" s="57">
        <v>0</v>
      </c>
      <c r="P80" s="57">
        <v>5700.07</v>
      </c>
      <c r="Q80" s="57">
        <v>0</v>
      </c>
      <c r="R80" s="58">
        <f t="shared" si="11"/>
        <v>3953.97</v>
      </c>
      <c r="S80" s="59">
        <f t="shared" si="17"/>
        <v>74686.1</v>
      </c>
      <c r="T80" s="59">
        <f t="shared" si="18"/>
        <v>0</v>
      </c>
      <c r="U80" s="59">
        <f t="shared" si="19"/>
        <v>0</v>
      </c>
      <c r="V80" s="58"/>
      <c r="W80" s="59"/>
      <c r="X80" s="59"/>
      <c r="Y80" s="59"/>
      <c r="Z80" s="90">
        <f t="shared" si="20"/>
        <v>0</v>
      </c>
      <c r="AA80" s="90">
        <f t="shared" si="21"/>
        <v>78640.07</v>
      </c>
      <c r="AB80" s="60"/>
      <c r="AC80" s="60"/>
    </row>
    <row r="81" spans="1:29" s="52" customFormat="1" ht="36">
      <c r="A81" s="61">
        <v>76</v>
      </c>
      <c r="B81" s="105" t="s">
        <v>249</v>
      </c>
      <c r="C81" s="55" t="s">
        <v>504</v>
      </c>
      <c r="D81" s="105" t="s">
        <v>250</v>
      </c>
      <c r="E81" s="105" t="s">
        <v>251</v>
      </c>
      <c r="F81" s="105" t="s">
        <v>418</v>
      </c>
      <c r="G81" s="123">
        <v>310703</v>
      </c>
      <c r="H81" s="97">
        <f t="shared" si="12"/>
        <v>264097.55</v>
      </c>
      <c r="I81" s="97">
        <f t="shared" si="13"/>
        <v>264097.55</v>
      </c>
      <c r="J81" s="97">
        <f t="shared" si="14"/>
        <v>0</v>
      </c>
      <c r="K81" s="57">
        <v>32623.81</v>
      </c>
      <c r="L81" s="77">
        <f t="shared" si="15"/>
        <v>0.10499998390746147</v>
      </c>
      <c r="M81" s="116">
        <v>278079.19</v>
      </c>
      <c r="N81" s="57">
        <f t="shared" si="16"/>
        <v>0</v>
      </c>
      <c r="O81" s="57">
        <v>0</v>
      </c>
      <c r="P81" s="57">
        <v>0</v>
      </c>
      <c r="Q81" s="57">
        <v>0</v>
      </c>
      <c r="R81" s="58">
        <f t="shared" si="11"/>
        <v>13981.64</v>
      </c>
      <c r="S81" s="59">
        <f t="shared" si="17"/>
        <v>264097.55</v>
      </c>
      <c r="T81" s="59">
        <f t="shared" si="18"/>
        <v>0</v>
      </c>
      <c r="U81" s="59">
        <f t="shared" si="19"/>
        <v>0</v>
      </c>
      <c r="V81" s="58"/>
      <c r="W81" s="59"/>
      <c r="X81" s="59"/>
      <c r="Y81" s="59"/>
      <c r="Z81" s="90">
        <f t="shared" si="20"/>
        <v>0</v>
      </c>
      <c r="AA81" s="90">
        <f t="shared" si="21"/>
        <v>278079.19</v>
      </c>
      <c r="AB81" s="60"/>
      <c r="AC81" s="60"/>
    </row>
    <row r="82" spans="1:29" s="52" customFormat="1" ht="48">
      <c r="A82" s="54">
        <v>77</v>
      </c>
      <c r="B82" s="105" t="s">
        <v>252</v>
      </c>
      <c r="C82" s="55" t="s">
        <v>505</v>
      </c>
      <c r="D82" s="105" t="s">
        <v>253</v>
      </c>
      <c r="E82" s="105" t="s">
        <v>254</v>
      </c>
      <c r="F82" s="105" t="s">
        <v>419</v>
      </c>
      <c r="G82" s="123">
        <v>98316</v>
      </c>
      <c r="H82" s="97">
        <f t="shared" si="12"/>
        <v>83568.6</v>
      </c>
      <c r="I82" s="97">
        <f t="shared" si="13"/>
        <v>83568.6</v>
      </c>
      <c r="J82" s="97">
        <f t="shared" si="14"/>
        <v>0</v>
      </c>
      <c r="K82" s="57">
        <v>10323.18</v>
      </c>
      <c r="L82" s="77">
        <f t="shared" si="15"/>
        <v>0.105</v>
      </c>
      <c r="M82" s="116">
        <v>87992.82</v>
      </c>
      <c r="N82" s="57">
        <f t="shared" si="16"/>
        <v>3900</v>
      </c>
      <c r="O82" s="57">
        <v>0</v>
      </c>
      <c r="P82" s="57">
        <v>3900</v>
      </c>
      <c r="Q82" s="57">
        <v>0</v>
      </c>
      <c r="R82" s="58">
        <f t="shared" si="11"/>
        <v>4424.22</v>
      </c>
      <c r="S82" s="59">
        <f t="shared" si="17"/>
        <v>83568.6</v>
      </c>
      <c r="T82" s="59">
        <f t="shared" si="18"/>
        <v>0</v>
      </c>
      <c r="U82" s="59">
        <f t="shared" si="19"/>
        <v>0</v>
      </c>
      <c r="V82" s="58"/>
      <c r="W82" s="59"/>
      <c r="X82" s="59"/>
      <c r="Y82" s="59"/>
      <c r="Z82" s="90">
        <f t="shared" si="20"/>
        <v>0</v>
      </c>
      <c r="AA82" s="90">
        <f t="shared" si="21"/>
        <v>87992.82</v>
      </c>
      <c r="AB82" s="60"/>
      <c r="AC82" s="60"/>
    </row>
    <row r="83" spans="1:29" s="52" customFormat="1" ht="60">
      <c r="A83" s="61">
        <v>78</v>
      </c>
      <c r="B83" s="105" t="s">
        <v>255</v>
      </c>
      <c r="C83" s="55" t="s">
        <v>506</v>
      </c>
      <c r="D83" s="105" t="s">
        <v>256</v>
      </c>
      <c r="E83" s="105" t="s">
        <v>257</v>
      </c>
      <c r="F83" s="104" t="s">
        <v>420</v>
      </c>
      <c r="G83" s="125">
        <v>334900</v>
      </c>
      <c r="H83" s="97">
        <f t="shared" si="12"/>
        <v>284665</v>
      </c>
      <c r="I83" s="97">
        <f t="shared" si="13"/>
        <v>284665</v>
      </c>
      <c r="J83" s="97">
        <f t="shared" si="14"/>
        <v>0</v>
      </c>
      <c r="K83" s="57">
        <v>35164.5</v>
      </c>
      <c r="L83" s="77">
        <f t="shared" si="15"/>
        <v>0.105</v>
      </c>
      <c r="M83" s="118">
        <v>299735.5</v>
      </c>
      <c r="N83" s="57">
        <f t="shared" si="16"/>
        <v>0</v>
      </c>
      <c r="O83" s="57">
        <v>0</v>
      </c>
      <c r="P83" s="57">
        <v>0</v>
      </c>
      <c r="Q83" s="57">
        <v>0</v>
      </c>
      <c r="R83" s="58">
        <f t="shared" si="11"/>
        <v>15070.5</v>
      </c>
      <c r="S83" s="59">
        <f t="shared" si="17"/>
        <v>284665</v>
      </c>
      <c r="T83" s="59">
        <f t="shared" si="18"/>
        <v>0</v>
      </c>
      <c r="U83" s="59">
        <f t="shared" si="19"/>
        <v>0</v>
      </c>
      <c r="V83" s="58"/>
      <c r="W83" s="59"/>
      <c r="X83" s="59"/>
      <c r="Y83" s="59"/>
      <c r="Z83" s="90">
        <f t="shared" si="20"/>
        <v>0</v>
      </c>
      <c r="AA83" s="90">
        <f t="shared" si="21"/>
        <v>299735.5</v>
      </c>
      <c r="AB83" s="60"/>
      <c r="AC83" s="60"/>
    </row>
    <row r="84" spans="1:29" s="52" customFormat="1" ht="132">
      <c r="A84" s="54">
        <v>79</v>
      </c>
      <c r="B84" s="105" t="s">
        <v>258</v>
      </c>
      <c r="C84" s="55"/>
      <c r="D84" s="105" t="s">
        <v>259</v>
      </c>
      <c r="E84" s="104" t="s">
        <v>260</v>
      </c>
      <c r="F84" s="104" t="s">
        <v>421</v>
      </c>
      <c r="G84" s="125">
        <v>104925</v>
      </c>
      <c r="H84" s="97">
        <f t="shared" si="12"/>
        <v>89186.25</v>
      </c>
      <c r="I84" s="97">
        <f t="shared" si="13"/>
        <v>89186.25</v>
      </c>
      <c r="J84" s="97">
        <f t="shared" si="14"/>
        <v>0</v>
      </c>
      <c r="K84" s="57">
        <v>11017.12</v>
      </c>
      <c r="L84" s="77">
        <f t="shared" si="15"/>
        <v>0.10499995234691448</v>
      </c>
      <c r="M84" s="118">
        <v>93907.88</v>
      </c>
      <c r="N84" s="57">
        <f t="shared" si="16"/>
        <v>11100</v>
      </c>
      <c r="O84" s="57">
        <v>0</v>
      </c>
      <c r="P84" s="57">
        <v>11100</v>
      </c>
      <c r="Q84" s="57">
        <v>0</v>
      </c>
      <c r="R84" s="58">
        <f t="shared" si="11"/>
        <v>4721.63</v>
      </c>
      <c r="S84" s="59">
        <f t="shared" si="17"/>
        <v>89186.25</v>
      </c>
      <c r="T84" s="59">
        <f t="shared" si="18"/>
        <v>0</v>
      </c>
      <c r="U84" s="59">
        <f t="shared" si="19"/>
        <v>0</v>
      </c>
      <c r="V84" s="58"/>
      <c r="W84" s="59"/>
      <c r="X84" s="59"/>
      <c r="Y84" s="59"/>
      <c r="Z84" s="90">
        <f t="shared" si="20"/>
        <v>0</v>
      </c>
      <c r="AA84" s="90">
        <f t="shared" si="21"/>
        <v>93907.88</v>
      </c>
      <c r="AB84" s="60"/>
      <c r="AC84" s="60"/>
    </row>
    <row r="85" spans="1:29" s="52" customFormat="1" ht="60">
      <c r="A85" s="61">
        <v>80</v>
      </c>
      <c r="B85" s="105" t="s">
        <v>261</v>
      </c>
      <c r="C85" s="55" t="s">
        <v>507</v>
      </c>
      <c r="D85" s="105" t="s">
        <v>262</v>
      </c>
      <c r="E85" s="104" t="s">
        <v>263</v>
      </c>
      <c r="F85" s="104" t="s">
        <v>422</v>
      </c>
      <c r="G85" s="125">
        <v>124197</v>
      </c>
      <c r="H85" s="97">
        <f t="shared" si="12"/>
        <v>105567.45</v>
      </c>
      <c r="I85" s="97">
        <f t="shared" si="13"/>
        <v>105567.45</v>
      </c>
      <c r="J85" s="97">
        <f t="shared" si="14"/>
        <v>0</v>
      </c>
      <c r="K85" s="57">
        <v>13040.68</v>
      </c>
      <c r="L85" s="77">
        <f t="shared" si="15"/>
        <v>0.10499995974137862</v>
      </c>
      <c r="M85" s="118">
        <v>111156.32</v>
      </c>
      <c r="N85" s="57">
        <f t="shared" si="16"/>
        <v>4700</v>
      </c>
      <c r="O85" s="57">
        <v>0</v>
      </c>
      <c r="P85" s="57">
        <v>0</v>
      </c>
      <c r="Q85" s="57">
        <v>4700</v>
      </c>
      <c r="R85" s="58">
        <f t="shared" si="11"/>
        <v>4883.87</v>
      </c>
      <c r="S85" s="59">
        <f t="shared" si="17"/>
        <v>101572.45</v>
      </c>
      <c r="T85" s="59">
        <f t="shared" si="18"/>
        <v>705</v>
      </c>
      <c r="U85" s="59">
        <f t="shared" si="19"/>
        <v>3995</v>
      </c>
      <c r="V85" s="58"/>
      <c r="W85" s="59"/>
      <c r="X85" s="59"/>
      <c r="Y85" s="59"/>
      <c r="Z85" s="90">
        <f t="shared" si="20"/>
        <v>0</v>
      </c>
      <c r="AA85" s="90">
        <f t="shared" si="21"/>
        <v>111156.31999999999</v>
      </c>
      <c r="AB85" s="60"/>
      <c r="AC85" s="60"/>
    </row>
    <row r="86" spans="1:29" s="52" customFormat="1" ht="36">
      <c r="A86" s="54">
        <v>81</v>
      </c>
      <c r="B86" s="105" t="s">
        <v>264</v>
      </c>
      <c r="C86" s="55"/>
      <c r="D86" s="105" t="s">
        <v>265</v>
      </c>
      <c r="E86" s="104" t="s">
        <v>266</v>
      </c>
      <c r="F86" s="104" t="s">
        <v>423</v>
      </c>
      <c r="G86" s="125">
        <v>71800</v>
      </c>
      <c r="H86" s="97">
        <f t="shared" si="12"/>
        <v>61030</v>
      </c>
      <c r="I86" s="97">
        <f t="shared" si="13"/>
        <v>61030</v>
      </c>
      <c r="J86" s="97">
        <f t="shared" si="14"/>
        <v>0</v>
      </c>
      <c r="K86" s="57">
        <v>7539</v>
      </c>
      <c r="L86" s="77">
        <f t="shared" si="15"/>
        <v>0.105</v>
      </c>
      <c r="M86" s="118">
        <v>64261</v>
      </c>
      <c r="N86" s="57">
        <f t="shared" si="16"/>
        <v>5811</v>
      </c>
      <c r="O86" s="57">
        <v>0</v>
      </c>
      <c r="P86" s="57">
        <v>5811</v>
      </c>
      <c r="Q86" s="57">
        <v>0</v>
      </c>
      <c r="R86" s="58">
        <f t="shared" si="11"/>
        <v>3231</v>
      </c>
      <c r="S86" s="59">
        <f t="shared" si="17"/>
        <v>61030</v>
      </c>
      <c r="T86" s="59">
        <f t="shared" si="18"/>
        <v>0</v>
      </c>
      <c r="U86" s="59">
        <f t="shared" si="19"/>
        <v>0</v>
      </c>
      <c r="V86" s="58"/>
      <c r="W86" s="59"/>
      <c r="X86" s="59"/>
      <c r="Y86" s="59"/>
      <c r="Z86" s="90">
        <f t="shared" si="20"/>
        <v>0</v>
      </c>
      <c r="AA86" s="90">
        <f t="shared" si="21"/>
        <v>64261</v>
      </c>
      <c r="AB86" s="60"/>
      <c r="AC86" s="60"/>
    </row>
    <row r="87" spans="1:29" s="52" customFormat="1" ht="60">
      <c r="A87" s="61">
        <v>82</v>
      </c>
      <c r="B87" s="106" t="s">
        <v>267</v>
      </c>
      <c r="C87" s="55"/>
      <c r="D87" s="107" t="s">
        <v>268</v>
      </c>
      <c r="E87" s="110" t="s">
        <v>269</v>
      </c>
      <c r="F87" s="110" t="s">
        <v>424</v>
      </c>
      <c r="G87" s="125">
        <v>100954</v>
      </c>
      <c r="H87" s="97">
        <f t="shared" si="12"/>
        <v>85810.9</v>
      </c>
      <c r="I87" s="97">
        <f t="shared" si="13"/>
        <v>85810.9</v>
      </c>
      <c r="J87" s="97">
        <f t="shared" si="14"/>
        <v>0</v>
      </c>
      <c r="K87" s="57">
        <v>10600.17</v>
      </c>
      <c r="L87" s="77">
        <f t="shared" si="15"/>
        <v>0.105</v>
      </c>
      <c r="M87" s="118">
        <v>90353.83</v>
      </c>
      <c r="N87" s="57">
        <f t="shared" si="16"/>
        <v>10317.33</v>
      </c>
      <c r="O87" s="57">
        <v>0</v>
      </c>
      <c r="P87" s="57">
        <v>10317.33</v>
      </c>
      <c r="Q87" s="57">
        <v>0</v>
      </c>
      <c r="R87" s="58">
        <f t="shared" si="11"/>
        <v>4542.93</v>
      </c>
      <c r="S87" s="59">
        <f t="shared" si="17"/>
        <v>85810.9</v>
      </c>
      <c r="T87" s="59">
        <f t="shared" si="18"/>
        <v>0</v>
      </c>
      <c r="U87" s="59">
        <f t="shared" si="19"/>
        <v>0</v>
      </c>
      <c r="V87" s="58"/>
      <c r="W87" s="59"/>
      <c r="X87" s="59"/>
      <c r="Y87" s="59"/>
      <c r="Z87" s="90">
        <f t="shared" si="20"/>
        <v>0</v>
      </c>
      <c r="AA87" s="90">
        <f t="shared" si="21"/>
        <v>90353.82999999999</v>
      </c>
      <c r="AB87" s="60"/>
      <c r="AC87" s="60"/>
    </row>
    <row r="88" spans="1:29" s="52" customFormat="1" ht="60">
      <c r="A88" s="54">
        <v>83</v>
      </c>
      <c r="B88" s="107" t="s">
        <v>270</v>
      </c>
      <c r="C88" s="55" t="s">
        <v>508</v>
      </c>
      <c r="D88" s="107" t="s">
        <v>271</v>
      </c>
      <c r="E88" s="107" t="s">
        <v>272</v>
      </c>
      <c r="F88" s="111" t="s">
        <v>425</v>
      </c>
      <c r="G88" s="125">
        <v>348441</v>
      </c>
      <c r="H88" s="97">
        <f t="shared" si="12"/>
        <v>296174.85</v>
      </c>
      <c r="I88" s="97">
        <f t="shared" si="13"/>
        <v>296174.85</v>
      </c>
      <c r="J88" s="97">
        <f t="shared" si="14"/>
        <v>0</v>
      </c>
      <c r="K88" s="57">
        <v>36586.31</v>
      </c>
      <c r="L88" s="77">
        <f t="shared" si="15"/>
        <v>0.10500001434963163</v>
      </c>
      <c r="M88" s="115">
        <v>311854.69</v>
      </c>
      <c r="N88" s="57">
        <f t="shared" si="16"/>
        <v>19298.690000000002</v>
      </c>
      <c r="O88" s="57">
        <v>0</v>
      </c>
      <c r="P88" s="57">
        <v>15298.69</v>
      </c>
      <c r="Q88" s="57">
        <v>4000</v>
      </c>
      <c r="R88" s="58">
        <v>15079.84</v>
      </c>
      <c r="S88" s="59">
        <f t="shared" si="17"/>
        <v>292774.85</v>
      </c>
      <c r="T88" s="59">
        <f t="shared" si="18"/>
        <v>600</v>
      </c>
      <c r="U88" s="59">
        <f t="shared" si="19"/>
        <v>3400</v>
      </c>
      <c r="V88" s="58"/>
      <c r="W88" s="59"/>
      <c r="X88" s="59"/>
      <c r="Y88" s="59"/>
      <c r="Z88" s="90">
        <f t="shared" si="20"/>
        <v>0</v>
      </c>
      <c r="AA88" s="90">
        <f t="shared" si="21"/>
        <v>311854.69</v>
      </c>
      <c r="AB88" s="60"/>
      <c r="AC88" s="60"/>
    </row>
    <row r="89" spans="1:29" s="52" customFormat="1" ht="60">
      <c r="A89" s="61">
        <v>84</v>
      </c>
      <c r="B89" s="107" t="s">
        <v>273</v>
      </c>
      <c r="C89" s="55" t="s">
        <v>509</v>
      </c>
      <c r="D89" s="107" t="s">
        <v>274</v>
      </c>
      <c r="E89" s="107" t="s">
        <v>275</v>
      </c>
      <c r="F89" s="107" t="s">
        <v>426</v>
      </c>
      <c r="G89" s="125">
        <v>169482</v>
      </c>
      <c r="H89" s="97">
        <f t="shared" si="12"/>
        <v>144059.7</v>
      </c>
      <c r="I89" s="97">
        <f t="shared" si="13"/>
        <v>144059.7</v>
      </c>
      <c r="J89" s="97">
        <f t="shared" si="14"/>
        <v>0</v>
      </c>
      <c r="K89" s="57">
        <v>17795.61</v>
      </c>
      <c r="L89" s="77">
        <f t="shared" si="15"/>
        <v>0.10500000000000001</v>
      </c>
      <c r="M89" s="118">
        <v>151686.39</v>
      </c>
      <c r="N89" s="57">
        <f t="shared" si="16"/>
        <v>13113.27</v>
      </c>
      <c r="O89" s="57">
        <v>0</v>
      </c>
      <c r="P89" s="57">
        <v>13113.27</v>
      </c>
      <c r="Q89" s="57">
        <v>0</v>
      </c>
      <c r="R89" s="58">
        <f>ROUND(G89*4.5%-T89,2)</f>
        <v>7626.69</v>
      </c>
      <c r="S89" s="59">
        <f t="shared" si="17"/>
        <v>144059.7</v>
      </c>
      <c r="T89" s="59">
        <f t="shared" si="18"/>
        <v>0</v>
      </c>
      <c r="U89" s="59">
        <f t="shared" si="19"/>
        <v>0</v>
      </c>
      <c r="V89" s="58"/>
      <c r="W89" s="59"/>
      <c r="X89" s="59"/>
      <c r="Y89" s="59"/>
      <c r="Z89" s="90">
        <f t="shared" si="20"/>
        <v>0</v>
      </c>
      <c r="AA89" s="90">
        <f t="shared" si="21"/>
        <v>151686.39</v>
      </c>
      <c r="AB89" s="60"/>
      <c r="AC89" s="60"/>
    </row>
    <row r="90" spans="1:29" s="52" customFormat="1" ht="48">
      <c r="A90" s="54">
        <v>85</v>
      </c>
      <c r="B90" s="107" t="s">
        <v>276</v>
      </c>
      <c r="C90" s="55" t="s">
        <v>510</v>
      </c>
      <c r="D90" s="107" t="s">
        <v>277</v>
      </c>
      <c r="E90" s="107" t="s">
        <v>278</v>
      </c>
      <c r="F90" s="107" t="s">
        <v>427</v>
      </c>
      <c r="G90" s="125">
        <v>105688</v>
      </c>
      <c r="H90" s="97">
        <f t="shared" si="12"/>
        <v>89834.8</v>
      </c>
      <c r="I90" s="97">
        <f t="shared" si="13"/>
        <v>89834.8</v>
      </c>
      <c r="J90" s="97">
        <f t="shared" si="14"/>
        <v>0</v>
      </c>
      <c r="K90" s="57">
        <v>11097.24</v>
      </c>
      <c r="L90" s="77">
        <f t="shared" si="15"/>
        <v>0.105</v>
      </c>
      <c r="M90" s="118">
        <v>94590.76</v>
      </c>
      <c r="N90" s="57">
        <f t="shared" si="16"/>
        <v>0</v>
      </c>
      <c r="O90" s="57">
        <v>0</v>
      </c>
      <c r="P90" s="57">
        <v>0</v>
      </c>
      <c r="Q90" s="57">
        <v>0</v>
      </c>
      <c r="R90" s="58">
        <f>ROUND(G90*4.5%-T90,2)</f>
        <v>4755.96</v>
      </c>
      <c r="S90" s="59">
        <f t="shared" si="17"/>
        <v>89834.8</v>
      </c>
      <c r="T90" s="59">
        <f t="shared" si="18"/>
        <v>0</v>
      </c>
      <c r="U90" s="59">
        <f t="shared" si="19"/>
        <v>0</v>
      </c>
      <c r="V90" s="58"/>
      <c r="W90" s="59"/>
      <c r="X90" s="59"/>
      <c r="Y90" s="59"/>
      <c r="Z90" s="90">
        <f t="shared" si="20"/>
        <v>0</v>
      </c>
      <c r="AA90" s="90">
        <f t="shared" si="21"/>
        <v>94590.76000000001</v>
      </c>
      <c r="AB90" s="60"/>
      <c r="AC90" s="60"/>
    </row>
    <row r="91" spans="1:29" s="52" customFormat="1" ht="60">
      <c r="A91" s="61">
        <v>86</v>
      </c>
      <c r="B91" s="107" t="s">
        <v>279</v>
      </c>
      <c r="C91" s="55" t="s">
        <v>511</v>
      </c>
      <c r="D91" s="107" t="s">
        <v>280</v>
      </c>
      <c r="E91" s="107" t="s">
        <v>281</v>
      </c>
      <c r="F91" s="107" t="s">
        <v>428</v>
      </c>
      <c r="G91" s="125">
        <v>146177</v>
      </c>
      <c r="H91" s="97">
        <f t="shared" si="12"/>
        <v>124250.45</v>
      </c>
      <c r="I91" s="97">
        <f t="shared" si="13"/>
        <v>124250.45</v>
      </c>
      <c r="J91" s="97">
        <f t="shared" si="14"/>
        <v>0</v>
      </c>
      <c r="K91" s="57">
        <v>15348.59</v>
      </c>
      <c r="L91" s="77">
        <f t="shared" si="15"/>
        <v>0.1050000342051075</v>
      </c>
      <c r="M91" s="118">
        <v>130828.41</v>
      </c>
      <c r="N91" s="57">
        <f t="shared" si="16"/>
        <v>1200</v>
      </c>
      <c r="O91" s="57">
        <v>0</v>
      </c>
      <c r="P91" s="57">
        <v>1200</v>
      </c>
      <c r="Q91" s="57">
        <v>0</v>
      </c>
      <c r="R91" s="58">
        <v>6577.96</v>
      </c>
      <c r="S91" s="59">
        <f t="shared" si="17"/>
        <v>124250.45</v>
      </c>
      <c r="T91" s="59">
        <f t="shared" si="18"/>
        <v>0</v>
      </c>
      <c r="U91" s="59">
        <f t="shared" si="19"/>
        <v>0</v>
      </c>
      <c r="V91" s="58"/>
      <c r="W91" s="59"/>
      <c r="X91" s="59"/>
      <c r="Y91" s="59"/>
      <c r="Z91" s="90">
        <f t="shared" si="20"/>
        <v>0</v>
      </c>
      <c r="AA91" s="90">
        <f t="shared" si="21"/>
        <v>130828.41</v>
      </c>
      <c r="AB91" s="60"/>
      <c r="AC91" s="60"/>
    </row>
    <row r="92" spans="1:29" s="52" customFormat="1" ht="36">
      <c r="A92" s="54">
        <v>87</v>
      </c>
      <c r="B92" s="107" t="s">
        <v>282</v>
      </c>
      <c r="C92" s="55" t="s">
        <v>512</v>
      </c>
      <c r="D92" s="107" t="s">
        <v>283</v>
      </c>
      <c r="E92" s="107" t="s">
        <v>284</v>
      </c>
      <c r="F92" s="107" t="s">
        <v>429</v>
      </c>
      <c r="G92" s="125">
        <v>263658</v>
      </c>
      <c r="H92" s="97">
        <f t="shared" si="12"/>
        <v>224109.3</v>
      </c>
      <c r="I92" s="97">
        <f t="shared" si="13"/>
        <v>224109.3</v>
      </c>
      <c r="J92" s="97">
        <f t="shared" si="14"/>
        <v>0</v>
      </c>
      <c r="K92" s="57">
        <v>27684.09</v>
      </c>
      <c r="L92" s="77">
        <f t="shared" si="15"/>
        <v>0.105</v>
      </c>
      <c r="M92" s="115">
        <v>235973.91</v>
      </c>
      <c r="N92" s="57">
        <f t="shared" si="16"/>
        <v>0</v>
      </c>
      <c r="O92" s="57">
        <v>0</v>
      </c>
      <c r="P92" s="57">
        <v>0</v>
      </c>
      <c r="Q92" s="57">
        <v>0</v>
      </c>
      <c r="R92" s="58">
        <f aca="true" t="shared" si="22" ref="R92:R112">ROUND(G92*4.5%-T92,2)</f>
        <v>11864.61</v>
      </c>
      <c r="S92" s="59">
        <f t="shared" si="17"/>
        <v>224109.3</v>
      </c>
      <c r="T92" s="59">
        <f t="shared" si="18"/>
        <v>0</v>
      </c>
      <c r="U92" s="59">
        <f t="shared" si="19"/>
        <v>0</v>
      </c>
      <c r="V92" s="58"/>
      <c r="W92" s="59"/>
      <c r="X92" s="59"/>
      <c r="Y92" s="59"/>
      <c r="Z92" s="90">
        <f t="shared" si="20"/>
        <v>0</v>
      </c>
      <c r="AA92" s="90">
        <f t="shared" si="21"/>
        <v>235973.90999999997</v>
      </c>
      <c r="AB92" s="60"/>
      <c r="AC92" s="60"/>
    </row>
    <row r="93" spans="1:29" s="52" customFormat="1" ht="60">
      <c r="A93" s="61">
        <v>88</v>
      </c>
      <c r="B93" s="107" t="s">
        <v>285</v>
      </c>
      <c r="C93" s="55"/>
      <c r="D93" s="107" t="s">
        <v>286</v>
      </c>
      <c r="E93" s="107" t="s">
        <v>287</v>
      </c>
      <c r="F93" s="107" t="s">
        <v>430</v>
      </c>
      <c r="G93" s="125">
        <v>75964</v>
      </c>
      <c r="H93" s="97">
        <f t="shared" si="12"/>
        <v>64569.4</v>
      </c>
      <c r="I93" s="97">
        <f t="shared" si="13"/>
        <v>64569.4</v>
      </c>
      <c r="J93" s="97">
        <f t="shared" si="14"/>
        <v>0</v>
      </c>
      <c r="K93" s="57">
        <v>7976.22</v>
      </c>
      <c r="L93" s="77">
        <f t="shared" si="15"/>
        <v>0.10500000000000001</v>
      </c>
      <c r="M93" s="118">
        <v>67987.78</v>
      </c>
      <c r="N93" s="57">
        <f t="shared" si="16"/>
        <v>5100</v>
      </c>
      <c r="O93" s="57">
        <v>0</v>
      </c>
      <c r="P93" s="57">
        <v>5100</v>
      </c>
      <c r="Q93" s="57">
        <v>0</v>
      </c>
      <c r="R93" s="58">
        <f t="shared" si="22"/>
        <v>3418.38</v>
      </c>
      <c r="S93" s="59">
        <f t="shared" si="17"/>
        <v>64569.4</v>
      </c>
      <c r="T93" s="59">
        <f t="shared" si="18"/>
        <v>0</v>
      </c>
      <c r="U93" s="59">
        <f t="shared" si="19"/>
        <v>0</v>
      </c>
      <c r="V93" s="58"/>
      <c r="W93" s="59"/>
      <c r="X93" s="59"/>
      <c r="Y93" s="59"/>
      <c r="Z93" s="90">
        <f t="shared" si="20"/>
        <v>0</v>
      </c>
      <c r="AA93" s="90">
        <f t="shared" si="21"/>
        <v>67987.78</v>
      </c>
      <c r="AB93" s="60"/>
      <c r="AC93" s="60"/>
    </row>
    <row r="94" spans="1:29" s="52" customFormat="1" ht="60">
      <c r="A94" s="54">
        <v>89</v>
      </c>
      <c r="B94" s="107" t="s">
        <v>288</v>
      </c>
      <c r="C94" s="55" t="s">
        <v>513</v>
      </c>
      <c r="D94" s="107" t="s">
        <v>289</v>
      </c>
      <c r="E94" s="107" t="s">
        <v>290</v>
      </c>
      <c r="F94" s="107" t="s">
        <v>431</v>
      </c>
      <c r="G94" s="125">
        <v>86682</v>
      </c>
      <c r="H94" s="97">
        <f t="shared" si="12"/>
        <v>73679.7</v>
      </c>
      <c r="I94" s="97">
        <f t="shared" si="13"/>
        <v>73679.7</v>
      </c>
      <c r="J94" s="97">
        <f t="shared" si="14"/>
        <v>0</v>
      </c>
      <c r="K94" s="57">
        <v>9101.61</v>
      </c>
      <c r="L94" s="77">
        <f t="shared" si="15"/>
        <v>0.10500000000000001</v>
      </c>
      <c r="M94" s="118">
        <v>77580.39</v>
      </c>
      <c r="N94" s="57">
        <f t="shared" si="16"/>
        <v>0</v>
      </c>
      <c r="O94" s="57">
        <v>0</v>
      </c>
      <c r="P94" s="57">
        <v>0</v>
      </c>
      <c r="Q94" s="57">
        <v>0</v>
      </c>
      <c r="R94" s="58">
        <f t="shared" si="22"/>
        <v>3900.69</v>
      </c>
      <c r="S94" s="59">
        <f t="shared" si="17"/>
        <v>73679.7</v>
      </c>
      <c r="T94" s="59">
        <f t="shared" si="18"/>
        <v>0</v>
      </c>
      <c r="U94" s="59">
        <f t="shared" si="19"/>
        <v>0</v>
      </c>
      <c r="V94" s="58"/>
      <c r="W94" s="59"/>
      <c r="X94" s="59"/>
      <c r="Y94" s="59"/>
      <c r="Z94" s="90">
        <f t="shared" si="20"/>
        <v>0</v>
      </c>
      <c r="AA94" s="90">
        <f t="shared" si="21"/>
        <v>77580.39</v>
      </c>
      <c r="AB94" s="60"/>
      <c r="AC94" s="60"/>
    </row>
    <row r="95" spans="1:29" s="52" customFormat="1" ht="63.75">
      <c r="A95" s="61">
        <v>90</v>
      </c>
      <c r="B95" s="108" t="s">
        <v>291</v>
      </c>
      <c r="C95" s="55" t="s">
        <v>514</v>
      </c>
      <c r="D95" s="108" t="s">
        <v>292</v>
      </c>
      <c r="E95" s="108" t="s">
        <v>293</v>
      </c>
      <c r="F95" s="108" t="s">
        <v>432</v>
      </c>
      <c r="G95" s="126">
        <v>198513</v>
      </c>
      <c r="H95" s="97">
        <f t="shared" si="12"/>
        <v>168736.05</v>
      </c>
      <c r="I95" s="97">
        <f t="shared" si="13"/>
        <v>168736.05</v>
      </c>
      <c r="J95" s="97">
        <f t="shared" si="14"/>
        <v>0</v>
      </c>
      <c r="K95" s="57">
        <v>20843.86</v>
      </c>
      <c r="L95" s="77">
        <f t="shared" si="15"/>
        <v>0.10499997481273267</v>
      </c>
      <c r="M95" s="119">
        <v>177669.14</v>
      </c>
      <c r="N95" s="57">
        <f t="shared" si="16"/>
        <v>10800</v>
      </c>
      <c r="O95" s="57">
        <v>0</v>
      </c>
      <c r="P95" s="57">
        <v>10800</v>
      </c>
      <c r="Q95" s="57">
        <v>0</v>
      </c>
      <c r="R95" s="58">
        <f t="shared" si="22"/>
        <v>8933.09</v>
      </c>
      <c r="S95" s="59">
        <f t="shared" si="17"/>
        <v>168736.05</v>
      </c>
      <c r="T95" s="59">
        <f t="shared" si="18"/>
        <v>0</v>
      </c>
      <c r="U95" s="59">
        <f t="shared" si="19"/>
        <v>0</v>
      </c>
      <c r="V95" s="58"/>
      <c r="W95" s="59"/>
      <c r="X95" s="59"/>
      <c r="Y95" s="59"/>
      <c r="Z95" s="90">
        <f t="shared" si="20"/>
        <v>0</v>
      </c>
      <c r="AA95" s="90">
        <f t="shared" si="21"/>
        <v>177669.13999999998</v>
      </c>
      <c r="AB95" s="60"/>
      <c r="AC95" s="60"/>
    </row>
    <row r="96" spans="1:29" s="52" customFormat="1" ht="48">
      <c r="A96" s="54">
        <v>91</v>
      </c>
      <c r="B96" s="107" t="s">
        <v>294</v>
      </c>
      <c r="C96" s="55" t="s">
        <v>515</v>
      </c>
      <c r="D96" s="107" t="s">
        <v>295</v>
      </c>
      <c r="E96" s="107" t="s">
        <v>296</v>
      </c>
      <c r="F96" s="107" t="s">
        <v>433</v>
      </c>
      <c r="G96" s="123">
        <v>118942</v>
      </c>
      <c r="H96" s="97">
        <f t="shared" si="12"/>
        <v>101100.7</v>
      </c>
      <c r="I96" s="97">
        <f t="shared" si="13"/>
        <v>101100.7</v>
      </c>
      <c r="J96" s="97">
        <f t="shared" si="14"/>
        <v>0</v>
      </c>
      <c r="K96" s="57">
        <v>12488.91</v>
      </c>
      <c r="L96" s="77">
        <f t="shared" si="15"/>
        <v>0.105</v>
      </c>
      <c r="M96" s="118">
        <v>106453.09</v>
      </c>
      <c r="N96" s="57">
        <f t="shared" si="16"/>
        <v>4500</v>
      </c>
      <c r="O96" s="57">
        <v>0</v>
      </c>
      <c r="P96" s="57">
        <v>1000</v>
      </c>
      <c r="Q96" s="57">
        <v>3500</v>
      </c>
      <c r="R96" s="58">
        <f t="shared" si="22"/>
        <v>4827.39</v>
      </c>
      <c r="S96" s="59">
        <f t="shared" si="17"/>
        <v>98125.7</v>
      </c>
      <c r="T96" s="59">
        <f t="shared" si="18"/>
        <v>525</v>
      </c>
      <c r="U96" s="59">
        <f t="shared" si="19"/>
        <v>2975</v>
      </c>
      <c r="V96" s="58"/>
      <c r="W96" s="59"/>
      <c r="X96" s="59"/>
      <c r="Y96" s="59"/>
      <c r="Z96" s="90">
        <f t="shared" si="20"/>
        <v>0</v>
      </c>
      <c r="AA96" s="90">
        <f t="shared" si="21"/>
        <v>106453.09</v>
      </c>
      <c r="AB96" s="60"/>
      <c r="AC96" s="60"/>
    </row>
    <row r="97" spans="1:29" s="52" customFormat="1" ht="36">
      <c r="A97" s="61">
        <v>92</v>
      </c>
      <c r="B97" s="107" t="s">
        <v>297</v>
      </c>
      <c r="C97" s="55" t="s">
        <v>516</v>
      </c>
      <c r="D97" s="107" t="s">
        <v>298</v>
      </c>
      <c r="E97" s="107" t="s">
        <v>299</v>
      </c>
      <c r="F97" s="107" t="s">
        <v>384</v>
      </c>
      <c r="G97" s="125">
        <v>355916</v>
      </c>
      <c r="H97" s="97">
        <f t="shared" si="12"/>
        <v>302528.6</v>
      </c>
      <c r="I97" s="97">
        <f t="shared" si="13"/>
        <v>302528.6</v>
      </c>
      <c r="J97" s="97">
        <f t="shared" si="14"/>
        <v>0</v>
      </c>
      <c r="K97" s="57">
        <v>37371.18</v>
      </c>
      <c r="L97" s="77">
        <f t="shared" si="15"/>
        <v>0.105</v>
      </c>
      <c r="M97" s="118">
        <v>318544.82</v>
      </c>
      <c r="N97" s="57">
        <f t="shared" si="16"/>
        <v>18920</v>
      </c>
      <c r="O97" s="57">
        <v>0</v>
      </c>
      <c r="P97" s="57">
        <v>18920</v>
      </c>
      <c r="Q97" s="57">
        <v>0</v>
      </c>
      <c r="R97" s="58">
        <f t="shared" si="22"/>
        <v>16016.22</v>
      </c>
      <c r="S97" s="59">
        <f t="shared" si="17"/>
        <v>302528.6</v>
      </c>
      <c r="T97" s="59">
        <f t="shared" si="18"/>
        <v>0</v>
      </c>
      <c r="U97" s="59">
        <f t="shared" si="19"/>
        <v>0</v>
      </c>
      <c r="V97" s="58"/>
      <c r="W97" s="59"/>
      <c r="X97" s="59"/>
      <c r="Y97" s="59"/>
      <c r="Z97" s="90">
        <f t="shared" si="20"/>
        <v>0</v>
      </c>
      <c r="AA97" s="90">
        <f t="shared" si="21"/>
        <v>318544.81999999995</v>
      </c>
      <c r="AB97" s="60"/>
      <c r="AC97" s="60"/>
    </row>
    <row r="98" spans="1:29" s="52" customFormat="1" ht="38.25">
      <c r="A98" s="54">
        <v>93</v>
      </c>
      <c r="B98" s="108" t="s">
        <v>300</v>
      </c>
      <c r="C98" s="55" t="s">
        <v>517</v>
      </c>
      <c r="D98" s="108" t="s">
        <v>301</v>
      </c>
      <c r="E98" s="108" t="s">
        <v>302</v>
      </c>
      <c r="F98" s="108" t="s">
        <v>534</v>
      </c>
      <c r="G98" s="126">
        <v>137185</v>
      </c>
      <c r="H98" s="97">
        <f t="shared" si="12"/>
        <v>116607.25</v>
      </c>
      <c r="I98" s="97">
        <f t="shared" si="13"/>
        <v>116607.25</v>
      </c>
      <c r="J98" s="97">
        <f t="shared" si="14"/>
        <v>0</v>
      </c>
      <c r="K98" s="57">
        <v>14404.42</v>
      </c>
      <c r="L98" s="77">
        <f t="shared" si="15"/>
        <v>0.10499996355286657</v>
      </c>
      <c r="M98" s="119">
        <v>122780.58</v>
      </c>
      <c r="N98" s="57">
        <f t="shared" si="16"/>
        <v>7650</v>
      </c>
      <c r="O98" s="57">
        <v>0</v>
      </c>
      <c r="P98" s="57">
        <v>7650</v>
      </c>
      <c r="Q98" s="57">
        <v>0</v>
      </c>
      <c r="R98" s="58">
        <f t="shared" si="22"/>
        <v>6173.33</v>
      </c>
      <c r="S98" s="59">
        <f t="shared" si="17"/>
        <v>116607.25</v>
      </c>
      <c r="T98" s="59">
        <f t="shared" si="18"/>
        <v>0</v>
      </c>
      <c r="U98" s="59">
        <f t="shared" si="19"/>
        <v>0</v>
      </c>
      <c r="V98" s="58"/>
      <c r="W98" s="59"/>
      <c r="X98" s="59"/>
      <c r="Y98" s="59"/>
      <c r="Z98" s="90">
        <f t="shared" si="20"/>
        <v>0</v>
      </c>
      <c r="AA98" s="90">
        <f t="shared" si="21"/>
        <v>122780.58</v>
      </c>
      <c r="AB98" s="60"/>
      <c r="AC98" s="60"/>
    </row>
    <row r="99" spans="1:29" s="52" customFormat="1" ht="36">
      <c r="A99" s="61">
        <v>94</v>
      </c>
      <c r="B99" s="102" t="s">
        <v>303</v>
      </c>
      <c r="C99" s="55" t="s">
        <v>518</v>
      </c>
      <c r="D99" s="102" t="s">
        <v>304</v>
      </c>
      <c r="E99" s="110" t="s">
        <v>305</v>
      </c>
      <c r="F99" s="110" t="s">
        <v>435</v>
      </c>
      <c r="G99" s="122">
        <v>84628</v>
      </c>
      <c r="H99" s="97">
        <f t="shared" si="12"/>
        <v>71933.8</v>
      </c>
      <c r="I99" s="97">
        <f t="shared" si="13"/>
        <v>71933.8</v>
      </c>
      <c r="J99" s="97">
        <f t="shared" si="14"/>
        <v>0</v>
      </c>
      <c r="K99" s="57">
        <v>8885.94</v>
      </c>
      <c r="L99" s="77">
        <f t="shared" si="15"/>
        <v>0.10500000000000001</v>
      </c>
      <c r="M99" s="118">
        <v>75742.06</v>
      </c>
      <c r="N99" s="57">
        <f t="shared" si="16"/>
        <v>0</v>
      </c>
      <c r="O99" s="57">
        <v>0</v>
      </c>
      <c r="P99" s="57">
        <v>0</v>
      </c>
      <c r="Q99" s="57">
        <v>0</v>
      </c>
      <c r="R99" s="58">
        <f t="shared" si="22"/>
        <v>3808.26</v>
      </c>
      <c r="S99" s="59">
        <f t="shared" si="17"/>
        <v>71933.8</v>
      </c>
      <c r="T99" s="59">
        <f t="shared" si="18"/>
        <v>0</v>
      </c>
      <c r="U99" s="59">
        <f t="shared" si="19"/>
        <v>0</v>
      </c>
      <c r="V99" s="58"/>
      <c r="W99" s="59"/>
      <c r="X99" s="59"/>
      <c r="Y99" s="59"/>
      <c r="Z99" s="90">
        <f t="shared" si="20"/>
        <v>0</v>
      </c>
      <c r="AA99" s="90">
        <f t="shared" si="21"/>
        <v>75742.06</v>
      </c>
      <c r="AB99" s="60"/>
      <c r="AC99" s="60"/>
    </row>
    <row r="100" spans="1:29" s="52" customFormat="1" ht="36">
      <c r="A100" s="54">
        <v>95</v>
      </c>
      <c r="B100" s="103" t="s">
        <v>306</v>
      </c>
      <c r="C100" s="55"/>
      <c r="D100" s="103" t="s">
        <v>307</v>
      </c>
      <c r="E100" s="110" t="s">
        <v>308</v>
      </c>
      <c r="F100" s="110" t="s">
        <v>436</v>
      </c>
      <c r="G100" s="122">
        <v>108400</v>
      </c>
      <c r="H100" s="97">
        <f t="shared" si="12"/>
        <v>92140</v>
      </c>
      <c r="I100" s="97">
        <f t="shared" si="13"/>
        <v>92140</v>
      </c>
      <c r="J100" s="97">
        <f t="shared" si="14"/>
        <v>0</v>
      </c>
      <c r="K100" s="57">
        <v>11382</v>
      </c>
      <c r="L100" s="77">
        <f t="shared" si="15"/>
        <v>0.105</v>
      </c>
      <c r="M100" s="118">
        <v>97018</v>
      </c>
      <c r="N100" s="57">
        <f t="shared" si="16"/>
        <v>0</v>
      </c>
      <c r="O100" s="57">
        <v>0</v>
      </c>
      <c r="P100" s="57">
        <v>0</v>
      </c>
      <c r="Q100" s="57">
        <v>0</v>
      </c>
      <c r="R100" s="58">
        <f t="shared" si="22"/>
        <v>4878</v>
      </c>
      <c r="S100" s="59">
        <f t="shared" si="17"/>
        <v>92140</v>
      </c>
      <c r="T100" s="59">
        <f t="shared" si="18"/>
        <v>0</v>
      </c>
      <c r="U100" s="59">
        <f t="shared" si="19"/>
        <v>0</v>
      </c>
      <c r="V100" s="58"/>
      <c r="W100" s="59"/>
      <c r="X100" s="59"/>
      <c r="Y100" s="59"/>
      <c r="Z100" s="90">
        <f t="shared" si="20"/>
        <v>0</v>
      </c>
      <c r="AA100" s="90">
        <f t="shared" si="21"/>
        <v>97018</v>
      </c>
      <c r="AB100" s="60"/>
      <c r="AC100" s="60"/>
    </row>
    <row r="101" spans="1:29" s="52" customFormat="1" ht="36">
      <c r="A101" s="61">
        <v>96</v>
      </c>
      <c r="B101" s="103" t="s">
        <v>309</v>
      </c>
      <c r="C101" s="55"/>
      <c r="D101" s="103" t="s">
        <v>310</v>
      </c>
      <c r="E101" s="111" t="s">
        <v>311</v>
      </c>
      <c r="F101" s="111" t="s">
        <v>535</v>
      </c>
      <c r="G101" s="124">
        <v>96341</v>
      </c>
      <c r="H101" s="97">
        <f t="shared" si="12"/>
        <v>81889.85</v>
      </c>
      <c r="I101" s="97">
        <f t="shared" si="13"/>
        <v>81889.85</v>
      </c>
      <c r="J101" s="97">
        <f t="shared" si="14"/>
        <v>0</v>
      </c>
      <c r="K101" s="57">
        <v>10115.8</v>
      </c>
      <c r="L101" s="77">
        <f t="shared" si="15"/>
        <v>0.10499994810101618</v>
      </c>
      <c r="M101" s="118">
        <v>86225.2</v>
      </c>
      <c r="N101" s="57">
        <f t="shared" si="16"/>
        <v>6833</v>
      </c>
      <c r="O101" s="57">
        <v>0</v>
      </c>
      <c r="P101" s="57">
        <v>6833</v>
      </c>
      <c r="Q101" s="57">
        <v>0</v>
      </c>
      <c r="R101" s="58">
        <f t="shared" si="22"/>
        <v>4335.35</v>
      </c>
      <c r="S101" s="59">
        <f t="shared" si="17"/>
        <v>81889.85</v>
      </c>
      <c r="T101" s="59">
        <f t="shared" si="18"/>
        <v>0</v>
      </c>
      <c r="U101" s="59">
        <f t="shared" si="19"/>
        <v>0</v>
      </c>
      <c r="V101" s="58"/>
      <c r="W101" s="59"/>
      <c r="X101" s="59"/>
      <c r="Y101" s="59"/>
      <c r="Z101" s="90">
        <f t="shared" si="20"/>
        <v>0</v>
      </c>
      <c r="AA101" s="90">
        <f t="shared" si="21"/>
        <v>86225.20000000001</v>
      </c>
      <c r="AB101" s="60"/>
      <c r="AC101" s="60"/>
    </row>
    <row r="102" spans="1:29" s="52" customFormat="1" ht="72">
      <c r="A102" s="54">
        <v>97</v>
      </c>
      <c r="B102" s="107" t="s">
        <v>312</v>
      </c>
      <c r="C102" s="55" t="s">
        <v>519</v>
      </c>
      <c r="D102" s="109" t="s">
        <v>313</v>
      </c>
      <c r="E102" s="107" t="s">
        <v>314</v>
      </c>
      <c r="F102" s="107" t="s">
        <v>438</v>
      </c>
      <c r="G102" s="125">
        <v>88343</v>
      </c>
      <c r="H102" s="97">
        <f t="shared" si="12"/>
        <v>75091.55</v>
      </c>
      <c r="I102" s="97">
        <f t="shared" si="13"/>
        <v>75091.55</v>
      </c>
      <c r="J102" s="97">
        <f t="shared" si="14"/>
        <v>0</v>
      </c>
      <c r="K102" s="57">
        <v>9276.01</v>
      </c>
      <c r="L102" s="77">
        <f t="shared" si="15"/>
        <v>0.10499994340242011</v>
      </c>
      <c r="M102" s="118">
        <v>79066.99</v>
      </c>
      <c r="N102" s="57">
        <f t="shared" si="16"/>
        <v>1103.03</v>
      </c>
      <c r="O102" s="57">
        <v>0</v>
      </c>
      <c r="P102" s="57">
        <v>1103.03</v>
      </c>
      <c r="Q102" s="57">
        <v>0</v>
      </c>
      <c r="R102" s="58">
        <f t="shared" si="22"/>
        <v>3975.44</v>
      </c>
      <c r="S102" s="59">
        <f t="shared" si="17"/>
        <v>75091.55</v>
      </c>
      <c r="T102" s="59">
        <f t="shared" si="18"/>
        <v>0</v>
      </c>
      <c r="U102" s="59">
        <f t="shared" si="19"/>
        <v>0</v>
      </c>
      <c r="V102" s="58"/>
      <c r="W102" s="59"/>
      <c r="X102" s="59"/>
      <c r="Y102" s="59"/>
      <c r="Z102" s="90">
        <f t="shared" si="20"/>
        <v>0</v>
      </c>
      <c r="AA102" s="90">
        <f t="shared" si="21"/>
        <v>79066.99</v>
      </c>
      <c r="AB102" s="60"/>
      <c r="AC102" s="60"/>
    </row>
    <row r="103" spans="1:29" s="52" customFormat="1" ht="72">
      <c r="A103" s="61">
        <v>98</v>
      </c>
      <c r="B103" s="107" t="s">
        <v>315</v>
      </c>
      <c r="C103" s="55"/>
      <c r="D103" s="107" t="s">
        <v>316</v>
      </c>
      <c r="E103" s="107" t="s">
        <v>317</v>
      </c>
      <c r="F103" s="110" t="s">
        <v>439</v>
      </c>
      <c r="G103" s="125">
        <v>96800</v>
      </c>
      <c r="H103" s="97">
        <f t="shared" si="12"/>
        <v>82280</v>
      </c>
      <c r="I103" s="97">
        <f t="shared" si="13"/>
        <v>82280</v>
      </c>
      <c r="J103" s="97">
        <f t="shared" si="14"/>
        <v>0</v>
      </c>
      <c r="K103" s="57">
        <v>10164</v>
      </c>
      <c r="L103" s="77">
        <f t="shared" si="15"/>
        <v>0.105</v>
      </c>
      <c r="M103" s="118">
        <v>86636</v>
      </c>
      <c r="N103" s="57">
        <f t="shared" si="16"/>
        <v>4200</v>
      </c>
      <c r="O103" s="57">
        <v>0</v>
      </c>
      <c r="P103" s="57">
        <v>4200</v>
      </c>
      <c r="Q103" s="57">
        <v>0</v>
      </c>
      <c r="R103" s="58">
        <f t="shared" si="22"/>
        <v>4356</v>
      </c>
      <c r="S103" s="59">
        <f t="shared" si="17"/>
        <v>82280</v>
      </c>
      <c r="T103" s="59">
        <f t="shared" si="18"/>
        <v>0</v>
      </c>
      <c r="U103" s="59">
        <f t="shared" si="19"/>
        <v>0</v>
      </c>
      <c r="V103" s="58"/>
      <c r="W103" s="59"/>
      <c r="X103" s="59"/>
      <c r="Y103" s="59"/>
      <c r="Z103" s="90">
        <f t="shared" si="20"/>
        <v>0</v>
      </c>
      <c r="AA103" s="90">
        <f t="shared" si="21"/>
        <v>86636</v>
      </c>
      <c r="AB103" s="60"/>
      <c r="AC103" s="60"/>
    </row>
    <row r="104" spans="1:29" s="52" customFormat="1" ht="96">
      <c r="A104" s="54">
        <v>99</v>
      </c>
      <c r="B104" s="107" t="s">
        <v>318</v>
      </c>
      <c r="C104" s="55" t="s">
        <v>520</v>
      </c>
      <c r="D104" s="107" t="s">
        <v>319</v>
      </c>
      <c r="E104" s="107" t="s">
        <v>320</v>
      </c>
      <c r="F104" s="110" t="s">
        <v>440</v>
      </c>
      <c r="G104" s="125">
        <v>96386</v>
      </c>
      <c r="H104" s="97">
        <f t="shared" si="12"/>
        <v>81928.1</v>
      </c>
      <c r="I104" s="97">
        <f t="shared" si="13"/>
        <v>81928.1</v>
      </c>
      <c r="J104" s="97">
        <f t="shared" si="14"/>
        <v>0</v>
      </c>
      <c r="K104" s="57">
        <v>10120.53</v>
      </c>
      <c r="L104" s="77">
        <f t="shared" si="15"/>
        <v>0.10500000000000001</v>
      </c>
      <c r="M104" s="118">
        <v>86265.47</v>
      </c>
      <c r="N104" s="57">
        <f t="shared" si="16"/>
        <v>4699.99</v>
      </c>
      <c r="O104" s="57">
        <v>0</v>
      </c>
      <c r="P104" s="57">
        <v>4699.99</v>
      </c>
      <c r="Q104" s="57">
        <v>0</v>
      </c>
      <c r="R104" s="58">
        <f t="shared" si="22"/>
        <v>4337.37</v>
      </c>
      <c r="S104" s="59">
        <f t="shared" si="17"/>
        <v>81928.1</v>
      </c>
      <c r="T104" s="59">
        <f t="shared" si="18"/>
        <v>0</v>
      </c>
      <c r="U104" s="59">
        <f t="shared" si="19"/>
        <v>0</v>
      </c>
      <c r="V104" s="58"/>
      <c r="W104" s="59"/>
      <c r="X104" s="59"/>
      <c r="Y104" s="59"/>
      <c r="Z104" s="90">
        <f t="shared" si="20"/>
        <v>0</v>
      </c>
      <c r="AA104" s="90">
        <f t="shared" si="21"/>
        <v>86265.47</v>
      </c>
      <c r="AB104" s="60"/>
      <c r="AC104" s="60"/>
    </row>
    <row r="105" spans="1:29" s="52" customFormat="1" ht="60">
      <c r="A105" s="61">
        <v>100</v>
      </c>
      <c r="B105" s="107" t="s">
        <v>321</v>
      </c>
      <c r="C105" s="55" t="s">
        <v>521</v>
      </c>
      <c r="D105" s="107" t="s">
        <v>322</v>
      </c>
      <c r="E105" s="107" t="s">
        <v>323</v>
      </c>
      <c r="F105" s="110" t="s">
        <v>441</v>
      </c>
      <c r="G105" s="125">
        <v>146576</v>
      </c>
      <c r="H105" s="97">
        <f t="shared" si="12"/>
        <v>124589.6</v>
      </c>
      <c r="I105" s="97">
        <f t="shared" si="13"/>
        <v>124589.6</v>
      </c>
      <c r="J105" s="97">
        <f t="shared" si="14"/>
        <v>0</v>
      </c>
      <c r="K105" s="57">
        <v>15390.48</v>
      </c>
      <c r="L105" s="77">
        <f t="shared" si="15"/>
        <v>0.105</v>
      </c>
      <c r="M105" s="118">
        <v>131185.52</v>
      </c>
      <c r="N105" s="57">
        <f t="shared" si="16"/>
        <v>2600</v>
      </c>
      <c r="O105" s="57">
        <v>0</v>
      </c>
      <c r="P105" s="57">
        <v>2600</v>
      </c>
      <c r="Q105" s="57">
        <v>0</v>
      </c>
      <c r="R105" s="58">
        <f t="shared" si="22"/>
        <v>6595.92</v>
      </c>
      <c r="S105" s="59">
        <f t="shared" si="17"/>
        <v>124589.6</v>
      </c>
      <c r="T105" s="59">
        <f t="shared" si="18"/>
        <v>0</v>
      </c>
      <c r="U105" s="59">
        <f t="shared" si="19"/>
        <v>0</v>
      </c>
      <c r="V105" s="58"/>
      <c r="W105" s="59"/>
      <c r="X105" s="59"/>
      <c r="Y105" s="59"/>
      <c r="Z105" s="90">
        <f t="shared" si="20"/>
        <v>0</v>
      </c>
      <c r="AA105" s="90">
        <f t="shared" si="21"/>
        <v>131185.52000000002</v>
      </c>
      <c r="AB105" s="60"/>
      <c r="AC105" s="60"/>
    </row>
    <row r="106" spans="1:29" s="52" customFormat="1" ht="48">
      <c r="A106" s="54">
        <v>101</v>
      </c>
      <c r="B106" s="107" t="s">
        <v>324</v>
      </c>
      <c r="C106" s="55" t="s">
        <v>522</v>
      </c>
      <c r="D106" s="107" t="s">
        <v>325</v>
      </c>
      <c r="E106" s="107" t="s">
        <v>326</v>
      </c>
      <c r="F106" s="110" t="s">
        <v>442</v>
      </c>
      <c r="G106" s="125">
        <v>127409.53</v>
      </c>
      <c r="H106" s="97">
        <f t="shared" si="12"/>
        <v>108298.1</v>
      </c>
      <c r="I106" s="97">
        <f t="shared" si="13"/>
        <v>108298.1</v>
      </c>
      <c r="J106" s="97">
        <f t="shared" si="14"/>
        <v>0</v>
      </c>
      <c r="K106" s="57">
        <v>13378</v>
      </c>
      <c r="L106" s="77">
        <f t="shared" si="15"/>
        <v>0.1049999948983408</v>
      </c>
      <c r="M106" s="118">
        <v>114031.53</v>
      </c>
      <c r="N106" s="57">
        <f t="shared" si="16"/>
        <v>8600</v>
      </c>
      <c r="O106" s="57">
        <v>0</v>
      </c>
      <c r="P106" s="57">
        <v>8600</v>
      </c>
      <c r="Q106" s="57">
        <v>0</v>
      </c>
      <c r="R106" s="58">
        <f t="shared" si="22"/>
        <v>5733.43</v>
      </c>
      <c r="S106" s="59">
        <f t="shared" si="17"/>
        <v>108298.1</v>
      </c>
      <c r="T106" s="59">
        <f t="shared" si="18"/>
        <v>0</v>
      </c>
      <c r="U106" s="59">
        <f t="shared" si="19"/>
        <v>0</v>
      </c>
      <c r="V106" s="58"/>
      <c r="W106" s="59"/>
      <c r="X106" s="59"/>
      <c r="Y106" s="59"/>
      <c r="Z106" s="90">
        <f t="shared" si="20"/>
        <v>0</v>
      </c>
      <c r="AA106" s="90">
        <f t="shared" si="21"/>
        <v>114031.53</v>
      </c>
      <c r="AB106" s="60"/>
      <c r="AC106" s="60"/>
    </row>
    <row r="107" spans="1:29" s="52" customFormat="1" ht="36">
      <c r="A107" s="61">
        <v>102</v>
      </c>
      <c r="B107" s="107" t="s">
        <v>327</v>
      </c>
      <c r="C107" s="55" t="s">
        <v>523</v>
      </c>
      <c r="D107" s="107" t="s">
        <v>328</v>
      </c>
      <c r="E107" s="107" t="s">
        <v>329</v>
      </c>
      <c r="F107" s="107" t="s">
        <v>443</v>
      </c>
      <c r="G107" s="123" t="s">
        <v>536</v>
      </c>
      <c r="H107" s="97" t="e">
        <f t="shared" si="12"/>
        <v>#VALUE!</v>
      </c>
      <c r="I107" s="97" t="e">
        <f t="shared" si="13"/>
        <v>#VALUE!</v>
      </c>
      <c r="J107" s="97" t="e">
        <f t="shared" si="14"/>
        <v>#VALUE!</v>
      </c>
      <c r="K107" s="57">
        <v>11102.49</v>
      </c>
      <c r="L107" s="77" t="e">
        <f t="shared" si="15"/>
        <v>#VALUE!</v>
      </c>
      <c r="M107" s="116" t="s">
        <v>541</v>
      </c>
      <c r="N107" s="57">
        <f t="shared" si="16"/>
        <v>0</v>
      </c>
      <c r="O107" s="57">
        <v>0</v>
      </c>
      <c r="P107" s="57">
        <v>0</v>
      </c>
      <c r="Q107" s="57">
        <v>0</v>
      </c>
      <c r="R107" s="58" t="e">
        <f t="shared" si="22"/>
        <v>#VALUE!</v>
      </c>
      <c r="S107" s="59" t="e">
        <f t="shared" si="17"/>
        <v>#VALUE!</v>
      </c>
      <c r="T107" s="59">
        <f t="shared" si="18"/>
        <v>0</v>
      </c>
      <c r="U107" s="59">
        <f t="shared" si="19"/>
        <v>0</v>
      </c>
      <c r="V107" s="58"/>
      <c r="W107" s="59"/>
      <c r="X107" s="59"/>
      <c r="Y107" s="59"/>
      <c r="Z107" s="90" t="e">
        <f t="shared" si="20"/>
        <v>#VALUE!</v>
      </c>
      <c r="AA107" s="90" t="e">
        <f t="shared" si="21"/>
        <v>#VALUE!</v>
      </c>
      <c r="AB107" s="60"/>
      <c r="AC107" s="60"/>
    </row>
    <row r="108" spans="1:29" s="52" customFormat="1" ht="36">
      <c r="A108" s="54">
        <v>103</v>
      </c>
      <c r="B108" s="107" t="s">
        <v>330</v>
      </c>
      <c r="C108" s="55" t="s">
        <v>465</v>
      </c>
      <c r="D108" s="107" t="s">
        <v>331</v>
      </c>
      <c r="E108" s="107" t="s">
        <v>332</v>
      </c>
      <c r="F108" s="107" t="s">
        <v>444</v>
      </c>
      <c r="G108" s="123" t="s">
        <v>537</v>
      </c>
      <c r="H108" s="97" t="e">
        <f t="shared" si="12"/>
        <v>#VALUE!</v>
      </c>
      <c r="I108" s="97" t="e">
        <f t="shared" si="13"/>
        <v>#VALUE!</v>
      </c>
      <c r="J108" s="97" t="e">
        <f t="shared" si="14"/>
        <v>#VALUE!</v>
      </c>
      <c r="K108" s="57">
        <v>12902.29</v>
      </c>
      <c r="L108" s="77" t="e">
        <f t="shared" si="15"/>
        <v>#VALUE!</v>
      </c>
      <c r="M108" s="116" t="s">
        <v>542</v>
      </c>
      <c r="N108" s="57">
        <f t="shared" si="16"/>
        <v>0</v>
      </c>
      <c r="O108" s="57">
        <v>0</v>
      </c>
      <c r="P108" s="57">
        <v>0</v>
      </c>
      <c r="Q108" s="57">
        <v>0</v>
      </c>
      <c r="R108" s="58" t="e">
        <f t="shared" si="22"/>
        <v>#VALUE!</v>
      </c>
      <c r="S108" s="59" t="e">
        <f t="shared" si="17"/>
        <v>#VALUE!</v>
      </c>
      <c r="T108" s="59">
        <f t="shared" si="18"/>
        <v>0</v>
      </c>
      <c r="U108" s="59">
        <f t="shared" si="19"/>
        <v>0</v>
      </c>
      <c r="V108" s="58"/>
      <c r="W108" s="59"/>
      <c r="X108" s="59"/>
      <c r="Y108" s="59"/>
      <c r="Z108" s="90" t="e">
        <f t="shared" si="20"/>
        <v>#VALUE!</v>
      </c>
      <c r="AA108" s="90" t="e">
        <f t="shared" si="21"/>
        <v>#VALUE!</v>
      </c>
      <c r="AB108" s="60"/>
      <c r="AC108" s="60"/>
    </row>
    <row r="109" spans="1:29" s="52" customFormat="1" ht="60">
      <c r="A109" s="61">
        <v>104</v>
      </c>
      <c r="B109" s="107" t="s">
        <v>333</v>
      </c>
      <c r="C109" s="55"/>
      <c r="D109" s="107" t="s">
        <v>334</v>
      </c>
      <c r="E109" s="107" t="s">
        <v>335</v>
      </c>
      <c r="F109" s="107" t="s">
        <v>445</v>
      </c>
      <c r="G109" s="123" t="s">
        <v>538</v>
      </c>
      <c r="H109" s="97" t="e">
        <f t="shared" si="12"/>
        <v>#VALUE!</v>
      </c>
      <c r="I109" s="97" t="e">
        <f t="shared" si="13"/>
        <v>#VALUE!</v>
      </c>
      <c r="J109" s="97" t="e">
        <f t="shared" si="14"/>
        <v>#VALUE!</v>
      </c>
      <c r="K109" s="57">
        <v>15727.21</v>
      </c>
      <c r="L109" s="77" t="e">
        <f t="shared" si="15"/>
        <v>#VALUE!</v>
      </c>
      <c r="M109" s="116" t="s">
        <v>543</v>
      </c>
      <c r="N109" s="57">
        <f t="shared" si="16"/>
        <v>4955.02</v>
      </c>
      <c r="O109" s="57">
        <v>0</v>
      </c>
      <c r="P109" s="57">
        <v>4955.02</v>
      </c>
      <c r="Q109" s="57">
        <v>0</v>
      </c>
      <c r="R109" s="58" t="e">
        <f t="shared" si="22"/>
        <v>#VALUE!</v>
      </c>
      <c r="S109" s="59" t="e">
        <f t="shared" si="17"/>
        <v>#VALUE!</v>
      </c>
      <c r="T109" s="59">
        <f t="shared" si="18"/>
        <v>0</v>
      </c>
      <c r="U109" s="59">
        <f t="shared" si="19"/>
        <v>0</v>
      </c>
      <c r="V109" s="58"/>
      <c r="W109" s="59"/>
      <c r="X109" s="59"/>
      <c r="Y109" s="59"/>
      <c r="Z109" s="90" t="e">
        <f t="shared" si="20"/>
        <v>#VALUE!</v>
      </c>
      <c r="AA109" s="90" t="e">
        <f t="shared" si="21"/>
        <v>#VALUE!</v>
      </c>
      <c r="AB109" s="60"/>
      <c r="AC109" s="60"/>
    </row>
    <row r="110" spans="1:29" s="52" customFormat="1" ht="36">
      <c r="A110" s="54">
        <v>105</v>
      </c>
      <c r="B110" s="107" t="s">
        <v>336</v>
      </c>
      <c r="C110" s="55" t="s">
        <v>525</v>
      </c>
      <c r="D110" s="107" t="s">
        <v>337</v>
      </c>
      <c r="E110" s="107" t="s">
        <v>338</v>
      </c>
      <c r="F110" s="113" t="s">
        <v>446</v>
      </c>
      <c r="G110" s="123" t="s">
        <v>539</v>
      </c>
      <c r="H110" s="97" t="e">
        <f t="shared" si="12"/>
        <v>#VALUE!</v>
      </c>
      <c r="I110" s="97" t="e">
        <f t="shared" si="13"/>
        <v>#VALUE!</v>
      </c>
      <c r="J110" s="97" t="e">
        <f t="shared" si="14"/>
        <v>#VALUE!</v>
      </c>
      <c r="K110" s="57">
        <v>13560.85</v>
      </c>
      <c r="L110" s="77" t="e">
        <f t="shared" si="15"/>
        <v>#VALUE!</v>
      </c>
      <c r="M110" s="116" t="s">
        <v>544</v>
      </c>
      <c r="N110" s="57">
        <f t="shared" si="16"/>
        <v>6820</v>
      </c>
      <c r="O110" s="57">
        <v>0</v>
      </c>
      <c r="P110" s="57">
        <v>6820</v>
      </c>
      <c r="Q110" s="57">
        <v>0</v>
      </c>
      <c r="R110" s="58" t="e">
        <f t="shared" si="22"/>
        <v>#VALUE!</v>
      </c>
      <c r="S110" s="59" t="e">
        <f t="shared" si="17"/>
        <v>#VALUE!</v>
      </c>
      <c r="T110" s="59">
        <f t="shared" si="18"/>
        <v>0</v>
      </c>
      <c r="U110" s="59">
        <f t="shared" si="19"/>
        <v>0</v>
      </c>
      <c r="V110" s="58"/>
      <c r="W110" s="59"/>
      <c r="X110" s="59"/>
      <c r="Y110" s="59"/>
      <c r="Z110" s="90" t="e">
        <f t="shared" si="20"/>
        <v>#VALUE!</v>
      </c>
      <c r="AA110" s="90" t="e">
        <f t="shared" si="21"/>
        <v>#VALUE!</v>
      </c>
      <c r="AB110" s="60"/>
      <c r="AC110" s="60"/>
    </row>
    <row r="111" spans="1:29" s="52" customFormat="1" ht="36">
      <c r="A111" s="61">
        <v>106</v>
      </c>
      <c r="B111" s="107" t="s">
        <v>339</v>
      </c>
      <c r="C111" s="55"/>
      <c r="D111" s="107" t="s">
        <v>340</v>
      </c>
      <c r="E111" s="107" t="s">
        <v>341</v>
      </c>
      <c r="F111" s="107" t="s">
        <v>447</v>
      </c>
      <c r="G111" s="123" t="s">
        <v>540</v>
      </c>
      <c r="H111" s="97" t="e">
        <f t="shared" si="12"/>
        <v>#VALUE!</v>
      </c>
      <c r="I111" s="97" t="e">
        <f t="shared" si="13"/>
        <v>#VALUE!</v>
      </c>
      <c r="J111" s="97" t="e">
        <f t="shared" si="14"/>
        <v>#VALUE!</v>
      </c>
      <c r="K111" s="57">
        <v>10620.01</v>
      </c>
      <c r="L111" s="77" t="e">
        <f t="shared" si="15"/>
        <v>#VALUE!</v>
      </c>
      <c r="M111" s="116" t="s">
        <v>545</v>
      </c>
      <c r="N111" s="57">
        <f t="shared" si="16"/>
        <v>0</v>
      </c>
      <c r="O111" s="57">
        <v>0</v>
      </c>
      <c r="P111" s="57">
        <v>0</v>
      </c>
      <c r="Q111" s="57">
        <v>0</v>
      </c>
      <c r="R111" s="58" t="e">
        <f t="shared" si="22"/>
        <v>#VALUE!</v>
      </c>
      <c r="S111" s="59" t="e">
        <f t="shared" si="17"/>
        <v>#VALUE!</v>
      </c>
      <c r="T111" s="59">
        <f t="shared" si="18"/>
        <v>0</v>
      </c>
      <c r="U111" s="59">
        <f t="shared" si="19"/>
        <v>0</v>
      </c>
      <c r="V111" s="58"/>
      <c r="W111" s="59"/>
      <c r="X111" s="59"/>
      <c r="Y111" s="59"/>
      <c r="Z111" s="90" t="e">
        <f t="shared" si="20"/>
        <v>#VALUE!</v>
      </c>
      <c r="AA111" s="90" t="e">
        <f t="shared" si="21"/>
        <v>#VALUE!</v>
      </c>
      <c r="AB111" s="60"/>
      <c r="AC111" s="60"/>
    </row>
    <row r="112" spans="1:29" s="52" customFormat="1" ht="36">
      <c r="A112" s="54">
        <v>107</v>
      </c>
      <c r="B112" s="102" t="s">
        <v>342</v>
      </c>
      <c r="C112" s="55" t="s">
        <v>526</v>
      </c>
      <c r="D112" s="102" t="s">
        <v>343</v>
      </c>
      <c r="E112" s="110" t="s">
        <v>344</v>
      </c>
      <c r="F112" s="110" t="s">
        <v>448</v>
      </c>
      <c r="G112" s="122">
        <v>215240</v>
      </c>
      <c r="H112" s="97">
        <f t="shared" si="12"/>
        <v>182954</v>
      </c>
      <c r="I112" s="97">
        <f t="shared" si="13"/>
        <v>182954</v>
      </c>
      <c r="J112" s="97">
        <f t="shared" si="14"/>
        <v>0</v>
      </c>
      <c r="K112" s="57">
        <v>22600.2</v>
      </c>
      <c r="L112" s="77">
        <f t="shared" si="15"/>
        <v>0.10500000000000001</v>
      </c>
      <c r="M112" s="118">
        <v>192639.8</v>
      </c>
      <c r="N112" s="57">
        <f t="shared" si="16"/>
        <v>2000</v>
      </c>
      <c r="O112" s="57">
        <v>0</v>
      </c>
      <c r="P112" s="57">
        <v>2000</v>
      </c>
      <c r="Q112" s="57">
        <v>0</v>
      </c>
      <c r="R112" s="58">
        <f t="shared" si="22"/>
        <v>9685.8</v>
      </c>
      <c r="S112" s="59">
        <f t="shared" si="17"/>
        <v>182954</v>
      </c>
      <c r="T112" s="59">
        <f t="shared" si="18"/>
        <v>0</v>
      </c>
      <c r="U112" s="59">
        <f t="shared" si="19"/>
        <v>0</v>
      </c>
      <c r="V112" s="58"/>
      <c r="W112" s="59"/>
      <c r="X112" s="59"/>
      <c r="Y112" s="59"/>
      <c r="Z112" s="90">
        <f t="shared" si="20"/>
        <v>0</v>
      </c>
      <c r="AA112" s="90">
        <f t="shared" si="21"/>
        <v>192639.8</v>
      </c>
      <c r="AB112" s="60"/>
      <c r="AC112" s="60"/>
    </row>
    <row r="113" spans="1:27" s="49" customFormat="1" ht="23.25" customHeight="1">
      <c r="A113" s="176" t="s">
        <v>14</v>
      </c>
      <c r="B113" s="177"/>
      <c r="C113" s="177"/>
      <c r="D113" s="177"/>
      <c r="E113" s="178"/>
      <c r="F113" s="47"/>
      <c r="G113" s="48">
        <f>SUM(G6:G112)</f>
        <v>19950626.39</v>
      </c>
      <c r="H113" s="48" t="e">
        <f aca="true" t="shared" si="23" ref="H113:U113">SUM(H6:H112)</f>
        <v>#VALUE!</v>
      </c>
      <c r="I113" s="48" t="e">
        <f t="shared" si="23"/>
        <v>#VALUE!</v>
      </c>
      <c r="J113" s="48" t="e">
        <f t="shared" si="23"/>
        <v>#VALUE!</v>
      </c>
      <c r="K113" s="100">
        <f t="shared" si="23"/>
        <v>2158728.4600000004</v>
      </c>
      <c r="L113" s="100" t="e">
        <f t="shared" si="23"/>
        <v>#VALUE!</v>
      </c>
      <c r="M113" s="100">
        <f t="shared" si="23"/>
        <v>17855810.769999996</v>
      </c>
      <c r="N113" s="100">
        <f t="shared" si="23"/>
        <v>578432.78</v>
      </c>
      <c r="O113" s="100">
        <f t="shared" si="23"/>
        <v>810.4100000000001</v>
      </c>
      <c r="P113" s="100">
        <f t="shared" si="23"/>
        <v>524322.3700000001</v>
      </c>
      <c r="Q113" s="100">
        <f t="shared" si="23"/>
        <v>53300</v>
      </c>
      <c r="R113" s="100" t="e">
        <f t="shared" si="23"/>
        <v>#VALUE!</v>
      </c>
      <c r="S113" s="100" t="e">
        <f t="shared" si="23"/>
        <v>#VALUE!</v>
      </c>
      <c r="T113" s="100">
        <f t="shared" si="23"/>
        <v>7995</v>
      </c>
      <c r="U113" s="100">
        <f t="shared" si="23"/>
        <v>45305</v>
      </c>
      <c r="V113" s="48">
        <f aca="true" t="shared" si="24" ref="V113:AA113">SUM(V6:V6)</f>
        <v>0</v>
      </c>
      <c r="W113" s="48">
        <f t="shared" si="24"/>
        <v>0</v>
      </c>
      <c r="X113" s="48">
        <f t="shared" si="24"/>
        <v>0</v>
      </c>
      <c r="Y113" s="48">
        <f t="shared" si="24"/>
        <v>0</v>
      </c>
      <c r="Z113" s="91">
        <f t="shared" si="24"/>
        <v>0</v>
      </c>
      <c r="AA113" s="91">
        <f t="shared" si="24"/>
        <v>74463.11</v>
      </c>
    </row>
    <row r="114" spans="1:28" ht="54.75" customHeight="1">
      <c r="A114" s="8"/>
      <c r="B114" s="9"/>
      <c r="C114" s="9"/>
      <c r="D114" s="9"/>
      <c r="E114" s="9"/>
      <c r="F114" s="9"/>
      <c r="G114" s="14"/>
      <c r="H114" s="78"/>
      <c r="I114" s="78"/>
      <c r="J114" s="78"/>
      <c r="K114" s="14"/>
      <c r="L114" s="78"/>
      <c r="M114" s="37"/>
      <c r="N114" s="15"/>
      <c r="O114" s="15"/>
      <c r="P114" s="15"/>
      <c r="Q114" s="15"/>
      <c r="R114" s="10"/>
      <c r="S114" s="11"/>
      <c r="T114" s="11"/>
      <c r="U114" s="11"/>
      <c r="V114" s="10"/>
      <c r="W114" s="11"/>
      <c r="X114" s="11"/>
      <c r="Y114" s="11"/>
      <c r="Z114" s="92"/>
      <c r="AA114" s="92"/>
      <c r="AB114" s="5"/>
    </row>
    <row r="115" spans="1:28" ht="66.75" customHeight="1">
      <c r="A115" s="12"/>
      <c r="B115" s="9"/>
      <c r="C115" s="9"/>
      <c r="D115" s="9"/>
      <c r="E115" s="9"/>
      <c r="F115" s="9"/>
      <c r="G115" s="14"/>
      <c r="H115" s="78"/>
      <c r="I115" s="78"/>
      <c r="J115" s="78"/>
      <c r="K115" s="14"/>
      <c r="L115" s="78"/>
      <c r="M115" s="37"/>
      <c r="N115" s="15"/>
      <c r="O115" s="15"/>
      <c r="P115" s="15"/>
      <c r="Q115" s="15"/>
      <c r="R115" s="10"/>
      <c r="S115" s="11"/>
      <c r="T115" s="11"/>
      <c r="U115" s="11"/>
      <c r="V115" s="10"/>
      <c r="W115" s="11"/>
      <c r="X115" s="11"/>
      <c r="Y115" s="11"/>
      <c r="Z115" s="92"/>
      <c r="AA115" s="92"/>
      <c r="AB115" s="5"/>
    </row>
    <row r="116" spans="1:28" ht="66" customHeight="1">
      <c r="A116" s="8"/>
      <c r="B116" s="9"/>
      <c r="C116" s="9"/>
      <c r="D116" s="9"/>
      <c r="E116" s="9"/>
      <c r="F116" s="9"/>
      <c r="G116" s="14"/>
      <c r="H116" s="78"/>
      <c r="I116" s="78"/>
      <c r="J116" s="78"/>
      <c r="K116" s="14"/>
      <c r="L116" s="78"/>
      <c r="M116" s="37"/>
      <c r="N116" s="15"/>
      <c r="O116" s="15"/>
      <c r="P116" s="15"/>
      <c r="Q116" s="15"/>
      <c r="R116" s="10"/>
      <c r="S116" s="11"/>
      <c r="T116" s="11"/>
      <c r="U116" s="11"/>
      <c r="V116" s="10"/>
      <c r="W116" s="11"/>
      <c r="X116" s="11"/>
      <c r="Y116" s="11"/>
      <c r="Z116" s="92"/>
      <c r="AA116" s="92"/>
      <c r="AB116" s="5"/>
    </row>
    <row r="117" spans="1:28" ht="54.75" customHeight="1">
      <c r="A117" s="12"/>
      <c r="B117" s="9"/>
      <c r="C117" s="9"/>
      <c r="D117" s="9"/>
      <c r="E117" s="9"/>
      <c r="F117" s="9"/>
      <c r="G117" s="14"/>
      <c r="H117" s="78"/>
      <c r="I117" s="78"/>
      <c r="J117" s="78"/>
      <c r="K117" s="14"/>
      <c r="L117" s="78"/>
      <c r="M117" s="37"/>
      <c r="N117" s="15"/>
      <c r="O117" s="15"/>
      <c r="P117" s="15"/>
      <c r="Q117" s="15"/>
      <c r="R117" s="10"/>
      <c r="S117" s="11"/>
      <c r="T117" s="11"/>
      <c r="U117" s="11"/>
      <c r="V117" s="10"/>
      <c r="W117" s="11"/>
      <c r="X117" s="11"/>
      <c r="Y117" s="11"/>
      <c r="Z117" s="92"/>
      <c r="AA117" s="92"/>
      <c r="AB117" s="5"/>
    </row>
    <row r="118" spans="1:28" ht="54.75" customHeight="1">
      <c r="A118" s="8"/>
      <c r="B118" s="9"/>
      <c r="C118" s="9"/>
      <c r="D118" s="9"/>
      <c r="E118" s="9"/>
      <c r="F118" s="9"/>
      <c r="G118" s="14"/>
      <c r="H118" s="78"/>
      <c r="I118" s="78"/>
      <c r="J118" s="78"/>
      <c r="K118" s="14"/>
      <c r="L118" s="78"/>
      <c r="M118" s="37"/>
      <c r="N118" s="15"/>
      <c r="O118" s="15"/>
      <c r="P118" s="15"/>
      <c r="Q118" s="15"/>
      <c r="R118" s="10"/>
      <c r="S118" s="11"/>
      <c r="T118" s="11"/>
      <c r="U118" s="11"/>
      <c r="V118" s="10"/>
      <c r="W118" s="11"/>
      <c r="X118" s="11"/>
      <c r="Y118" s="11"/>
      <c r="Z118" s="92"/>
      <c r="AA118" s="92"/>
      <c r="AB118" s="5"/>
    </row>
    <row r="119" spans="1:28" ht="54.75" customHeight="1">
      <c r="A119" s="12"/>
      <c r="B119" s="9"/>
      <c r="C119" s="9"/>
      <c r="D119" s="9"/>
      <c r="E119" s="9"/>
      <c r="F119" s="9"/>
      <c r="G119" s="14"/>
      <c r="H119" s="78"/>
      <c r="I119" s="78"/>
      <c r="J119" s="78"/>
      <c r="K119" s="14"/>
      <c r="L119" s="78"/>
      <c r="M119" s="37"/>
      <c r="N119" s="15"/>
      <c r="O119" s="15"/>
      <c r="P119" s="15"/>
      <c r="Q119" s="15"/>
      <c r="R119" s="10"/>
      <c r="S119" s="11"/>
      <c r="T119" s="11"/>
      <c r="U119" s="11"/>
      <c r="V119" s="10"/>
      <c r="W119" s="11"/>
      <c r="X119" s="11"/>
      <c r="Y119" s="11"/>
      <c r="Z119" s="92"/>
      <c r="AA119" s="92"/>
      <c r="AB119" s="5"/>
    </row>
    <row r="120" spans="1:28" ht="54.75" customHeight="1">
      <c r="A120" s="8"/>
      <c r="B120" s="9"/>
      <c r="C120" s="9"/>
      <c r="D120" s="9"/>
      <c r="E120" s="9"/>
      <c r="F120" s="9"/>
      <c r="G120" s="14"/>
      <c r="H120" s="78"/>
      <c r="I120" s="78"/>
      <c r="J120" s="78"/>
      <c r="K120" s="14"/>
      <c r="L120" s="78"/>
      <c r="M120" s="37"/>
      <c r="N120" s="15"/>
      <c r="O120" s="15"/>
      <c r="P120" s="15"/>
      <c r="Q120" s="15"/>
      <c r="R120" s="10"/>
      <c r="S120" s="11"/>
      <c r="T120" s="11"/>
      <c r="U120" s="11"/>
      <c r="V120" s="10"/>
      <c r="W120" s="11"/>
      <c r="X120" s="11"/>
      <c r="Y120" s="11"/>
      <c r="Z120" s="92"/>
      <c r="AA120" s="92"/>
      <c r="AB120" s="5"/>
    </row>
    <row r="121" spans="1:28" ht="69.75" customHeight="1">
      <c r="A121" s="12"/>
      <c r="B121" s="9"/>
      <c r="C121" s="9"/>
      <c r="D121" s="9"/>
      <c r="E121" s="9"/>
      <c r="F121" s="9"/>
      <c r="G121" s="14"/>
      <c r="H121" s="78"/>
      <c r="I121" s="78"/>
      <c r="J121" s="78"/>
      <c r="K121" s="14"/>
      <c r="L121" s="78"/>
      <c r="M121" s="37"/>
      <c r="N121" s="15"/>
      <c r="O121" s="15"/>
      <c r="P121" s="15"/>
      <c r="Q121" s="15"/>
      <c r="R121" s="10"/>
      <c r="S121" s="11"/>
      <c r="T121" s="11"/>
      <c r="U121" s="11"/>
      <c r="V121" s="10"/>
      <c r="W121" s="11"/>
      <c r="X121" s="11"/>
      <c r="Y121" s="11"/>
      <c r="Z121" s="92"/>
      <c r="AA121" s="92"/>
      <c r="AB121" s="5"/>
    </row>
    <row r="122" spans="1:28" ht="81.75" customHeight="1">
      <c r="A122" s="8"/>
      <c r="B122" s="9"/>
      <c r="C122" s="9"/>
      <c r="D122" s="9"/>
      <c r="E122" s="9"/>
      <c r="F122" s="9"/>
      <c r="G122" s="14"/>
      <c r="H122" s="78"/>
      <c r="I122" s="78"/>
      <c r="J122" s="78"/>
      <c r="K122" s="14"/>
      <c r="L122" s="78"/>
      <c r="M122" s="37"/>
      <c r="N122" s="15"/>
      <c r="O122" s="15"/>
      <c r="P122" s="15"/>
      <c r="Q122" s="15"/>
      <c r="R122" s="10"/>
      <c r="S122" s="11"/>
      <c r="T122" s="11"/>
      <c r="U122" s="11"/>
      <c r="V122" s="10"/>
      <c r="W122" s="11"/>
      <c r="X122" s="11"/>
      <c r="Y122" s="11"/>
      <c r="Z122" s="92"/>
      <c r="AA122" s="92"/>
      <c r="AB122" s="5"/>
    </row>
    <row r="123" spans="1:28" ht="54.75" customHeight="1">
      <c r="A123" s="12"/>
      <c r="B123" s="9"/>
      <c r="C123" s="9"/>
      <c r="D123" s="9"/>
      <c r="E123" s="9"/>
      <c r="F123" s="9"/>
      <c r="G123" s="14"/>
      <c r="H123" s="78"/>
      <c r="I123" s="78"/>
      <c r="J123" s="78"/>
      <c r="K123" s="14"/>
      <c r="L123" s="78"/>
      <c r="M123" s="37"/>
      <c r="N123" s="15"/>
      <c r="O123" s="15"/>
      <c r="P123" s="15"/>
      <c r="Q123" s="15"/>
      <c r="R123" s="10"/>
      <c r="S123" s="11"/>
      <c r="T123" s="11"/>
      <c r="U123" s="11"/>
      <c r="V123" s="10"/>
      <c r="W123" s="11"/>
      <c r="X123" s="11"/>
      <c r="Y123" s="11"/>
      <c r="Z123" s="92"/>
      <c r="AA123" s="92"/>
      <c r="AB123" s="5"/>
    </row>
    <row r="124" spans="1:28" ht="54.75" customHeight="1">
      <c r="A124" s="8"/>
      <c r="B124" s="9"/>
      <c r="C124" s="9"/>
      <c r="D124" s="9"/>
      <c r="E124" s="9"/>
      <c r="F124" s="9"/>
      <c r="G124" s="14"/>
      <c r="H124" s="78"/>
      <c r="I124" s="78"/>
      <c r="J124" s="78"/>
      <c r="K124" s="14"/>
      <c r="L124" s="78"/>
      <c r="M124" s="37"/>
      <c r="N124" s="15"/>
      <c r="O124" s="15"/>
      <c r="P124" s="15"/>
      <c r="Q124" s="15"/>
      <c r="R124" s="10"/>
      <c r="S124" s="11"/>
      <c r="T124" s="11"/>
      <c r="U124" s="11"/>
      <c r="V124" s="10"/>
      <c r="W124" s="11"/>
      <c r="X124" s="11"/>
      <c r="Y124" s="11"/>
      <c r="Z124" s="92"/>
      <c r="AA124" s="92"/>
      <c r="AB124" s="5"/>
    </row>
    <row r="125" spans="1:28" ht="58.5" customHeight="1">
      <c r="A125" s="12"/>
      <c r="B125" s="9"/>
      <c r="C125" s="9"/>
      <c r="D125" s="9"/>
      <c r="E125" s="9"/>
      <c r="F125" s="9"/>
      <c r="G125" s="14"/>
      <c r="H125" s="78"/>
      <c r="I125" s="78"/>
      <c r="J125" s="78"/>
      <c r="K125" s="14"/>
      <c r="L125" s="78"/>
      <c r="M125" s="37"/>
      <c r="N125" s="15"/>
      <c r="O125" s="15"/>
      <c r="P125" s="15"/>
      <c r="Q125" s="15"/>
      <c r="R125" s="10"/>
      <c r="S125" s="11"/>
      <c r="T125" s="11"/>
      <c r="U125" s="11"/>
      <c r="V125" s="10"/>
      <c r="W125" s="11"/>
      <c r="X125" s="11"/>
      <c r="Y125" s="11"/>
      <c r="Z125" s="92"/>
      <c r="AA125" s="92"/>
      <c r="AB125" s="5"/>
    </row>
    <row r="126" spans="1:28" ht="54.75" customHeight="1">
      <c r="A126" s="8"/>
      <c r="B126" s="9"/>
      <c r="C126" s="9"/>
      <c r="D126" s="9"/>
      <c r="E126" s="9"/>
      <c r="F126" s="9"/>
      <c r="G126" s="14"/>
      <c r="H126" s="78"/>
      <c r="I126" s="78"/>
      <c r="J126" s="78"/>
      <c r="K126" s="14"/>
      <c r="L126" s="78"/>
      <c r="M126" s="37"/>
      <c r="N126" s="15"/>
      <c r="O126" s="15"/>
      <c r="P126" s="15"/>
      <c r="Q126" s="15"/>
      <c r="R126" s="10"/>
      <c r="S126" s="11"/>
      <c r="T126" s="11"/>
      <c r="U126" s="11"/>
      <c r="V126" s="10"/>
      <c r="W126" s="11"/>
      <c r="X126" s="11"/>
      <c r="Y126" s="11"/>
      <c r="Z126" s="92"/>
      <c r="AA126" s="92"/>
      <c r="AB126" s="5"/>
    </row>
    <row r="127" spans="1:28" ht="54.75" customHeight="1">
      <c r="A127" s="12"/>
      <c r="B127" s="9"/>
      <c r="C127" s="9"/>
      <c r="D127" s="9"/>
      <c r="E127" s="9"/>
      <c r="F127" s="9"/>
      <c r="G127" s="16"/>
      <c r="H127" s="79"/>
      <c r="I127" s="79"/>
      <c r="J127" s="79"/>
      <c r="K127" s="14"/>
      <c r="L127" s="78"/>
      <c r="M127" s="37"/>
      <c r="N127" s="15"/>
      <c r="O127" s="15"/>
      <c r="P127" s="15"/>
      <c r="Q127" s="15"/>
      <c r="R127" s="10"/>
      <c r="S127" s="11"/>
      <c r="T127" s="11"/>
      <c r="U127" s="11"/>
      <c r="V127" s="10"/>
      <c r="W127" s="11"/>
      <c r="X127" s="11"/>
      <c r="Y127" s="11"/>
      <c r="Z127" s="92"/>
      <c r="AA127" s="92"/>
      <c r="AB127" s="5"/>
    </row>
    <row r="128" spans="1:28" ht="54.75" customHeight="1">
      <c r="A128" s="8"/>
      <c r="B128" s="9"/>
      <c r="C128" s="9"/>
      <c r="D128" s="9"/>
      <c r="E128" s="9"/>
      <c r="F128" s="9"/>
      <c r="G128" s="14"/>
      <c r="H128" s="78"/>
      <c r="I128" s="78"/>
      <c r="J128" s="78"/>
      <c r="K128" s="16"/>
      <c r="L128" s="79"/>
      <c r="M128" s="37"/>
      <c r="N128" s="15"/>
      <c r="O128" s="15"/>
      <c r="P128" s="15"/>
      <c r="Q128" s="15"/>
      <c r="R128" s="10"/>
      <c r="S128" s="11"/>
      <c r="T128" s="11"/>
      <c r="U128" s="11"/>
      <c r="V128" s="10"/>
      <c r="W128" s="11"/>
      <c r="X128" s="11"/>
      <c r="Y128" s="11"/>
      <c r="Z128" s="92"/>
      <c r="AA128" s="92"/>
      <c r="AB128" s="5"/>
    </row>
    <row r="129" spans="1:28" ht="61.5" customHeight="1">
      <c r="A129" s="12"/>
      <c r="B129" s="9"/>
      <c r="C129" s="9"/>
      <c r="D129" s="9"/>
      <c r="E129" s="9"/>
      <c r="F129" s="9"/>
      <c r="G129" s="14"/>
      <c r="H129" s="78"/>
      <c r="I129" s="78"/>
      <c r="J129" s="78"/>
      <c r="K129" s="14"/>
      <c r="L129" s="78"/>
      <c r="M129" s="37"/>
      <c r="N129" s="15"/>
      <c r="O129" s="15"/>
      <c r="P129" s="15"/>
      <c r="Q129" s="15"/>
      <c r="R129" s="10"/>
      <c r="S129" s="11"/>
      <c r="T129" s="11"/>
      <c r="U129" s="11"/>
      <c r="V129" s="10"/>
      <c r="W129" s="11"/>
      <c r="X129" s="11"/>
      <c r="Y129" s="11"/>
      <c r="Z129" s="92"/>
      <c r="AA129" s="92"/>
      <c r="AB129" s="5"/>
    </row>
    <row r="130" spans="1:28" ht="54.75" customHeight="1">
      <c r="A130" s="8"/>
      <c r="B130" s="9"/>
      <c r="C130" s="9"/>
      <c r="D130" s="9"/>
      <c r="E130" s="9"/>
      <c r="F130" s="9"/>
      <c r="G130" s="14"/>
      <c r="H130" s="78"/>
      <c r="I130" s="78"/>
      <c r="J130" s="78"/>
      <c r="K130" s="14"/>
      <c r="L130" s="78"/>
      <c r="M130" s="37"/>
      <c r="N130" s="15"/>
      <c r="O130" s="15"/>
      <c r="P130" s="15"/>
      <c r="Q130" s="15"/>
      <c r="R130" s="10"/>
      <c r="S130" s="11"/>
      <c r="T130" s="11"/>
      <c r="U130" s="11"/>
      <c r="V130" s="10"/>
      <c r="W130" s="11"/>
      <c r="X130" s="11"/>
      <c r="Y130" s="11"/>
      <c r="Z130" s="92"/>
      <c r="AA130" s="92"/>
      <c r="AB130" s="5"/>
    </row>
    <row r="131" spans="1:28" ht="54.75" customHeight="1">
      <c r="A131" s="12"/>
      <c r="B131" s="9"/>
      <c r="C131" s="9"/>
      <c r="D131" s="9"/>
      <c r="E131" s="9"/>
      <c r="F131" s="9"/>
      <c r="G131" s="14"/>
      <c r="H131" s="78"/>
      <c r="I131" s="78"/>
      <c r="J131" s="78"/>
      <c r="K131" s="14"/>
      <c r="L131" s="78"/>
      <c r="M131" s="37"/>
      <c r="N131" s="15"/>
      <c r="O131" s="15"/>
      <c r="P131" s="15"/>
      <c r="Q131" s="15"/>
      <c r="R131" s="10"/>
      <c r="S131" s="11"/>
      <c r="T131" s="11"/>
      <c r="U131" s="11"/>
      <c r="V131" s="10"/>
      <c r="W131" s="11"/>
      <c r="X131" s="11"/>
      <c r="Y131" s="11"/>
      <c r="Z131" s="92"/>
      <c r="AA131" s="92"/>
      <c r="AB131" s="5"/>
    </row>
    <row r="132" spans="1:28" ht="54.75" customHeight="1">
      <c r="A132" s="8"/>
      <c r="B132" s="9"/>
      <c r="C132" s="9"/>
      <c r="D132" s="9"/>
      <c r="E132" s="9"/>
      <c r="F132" s="9"/>
      <c r="G132" s="14"/>
      <c r="H132" s="78"/>
      <c r="I132" s="78"/>
      <c r="J132" s="78"/>
      <c r="K132" s="14"/>
      <c r="L132" s="78"/>
      <c r="M132" s="37"/>
      <c r="N132" s="15"/>
      <c r="O132" s="15"/>
      <c r="P132" s="15"/>
      <c r="Q132" s="15"/>
      <c r="R132" s="10"/>
      <c r="S132" s="11"/>
      <c r="T132" s="11"/>
      <c r="U132" s="11"/>
      <c r="V132" s="10"/>
      <c r="W132" s="11"/>
      <c r="X132" s="11"/>
      <c r="Y132" s="11"/>
      <c r="Z132" s="92"/>
      <c r="AA132" s="92"/>
      <c r="AB132" s="5"/>
    </row>
    <row r="133" spans="1:28" ht="54.75" customHeight="1">
      <c r="A133" s="12"/>
      <c r="B133" s="9"/>
      <c r="C133" s="9"/>
      <c r="D133" s="9"/>
      <c r="E133" s="9"/>
      <c r="F133" s="9"/>
      <c r="G133" s="14"/>
      <c r="H133" s="78"/>
      <c r="I133" s="78"/>
      <c r="J133" s="78"/>
      <c r="K133" s="14"/>
      <c r="L133" s="78"/>
      <c r="M133" s="37"/>
      <c r="N133" s="15"/>
      <c r="O133" s="15"/>
      <c r="P133" s="15"/>
      <c r="Q133" s="15"/>
      <c r="R133" s="10"/>
      <c r="S133" s="11"/>
      <c r="T133" s="11"/>
      <c r="U133" s="11"/>
      <c r="V133" s="10"/>
      <c r="W133" s="11"/>
      <c r="X133" s="11"/>
      <c r="Y133" s="11"/>
      <c r="Z133" s="92"/>
      <c r="AA133" s="92"/>
      <c r="AB133" s="5"/>
    </row>
    <row r="134" spans="1:28" ht="54.75" customHeight="1">
      <c r="A134" s="8"/>
      <c r="B134" s="9"/>
      <c r="C134" s="9"/>
      <c r="D134" s="9"/>
      <c r="E134" s="9"/>
      <c r="F134" s="9"/>
      <c r="G134" s="14"/>
      <c r="H134" s="78"/>
      <c r="I134" s="78"/>
      <c r="J134" s="78"/>
      <c r="K134" s="14"/>
      <c r="L134" s="78"/>
      <c r="M134" s="37"/>
      <c r="N134" s="15"/>
      <c r="O134" s="15"/>
      <c r="P134" s="15"/>
      <c r="Q134" s="15"/>
      <c r="R134" s="10"/>
      <c r="S134" s="11"/>
      <c r="T134" s="11"/>
      <c r="U134" s="11"/>
      <c r="V134" s="10"/>
      <c r="W134" s="11"/>
      <c r="X134" s="11"/>
      <c r="Y134" s="11"/>
      <c r="Z134" s="92"/>
      <c r="AA134" s="92"/>
      <c r="AB134" s="5"/>
    </row>
    <row r="135" spans="1:28" ht="54.75" customHeight="1">
      <c r="A135" s="12"/>
      <c r="B135" s="9"/>
      <c r="C135" s="9"/>
      <c r="D135" s="9"/>
      <c r="E135" s="9"/>
      <c r="F135" s="9"/>
      <c r="G135" s="14"/>
      <c r="H135" s="78"/>
      <c r="I135" s="78"/>
      <c r="J135" s="78"/>
      <c r="K135" s="14"/>
      <c r="L135" s="78"/>
      <c r="M135" s="37"/>
      <c r="N135" s="15"/>
      <c r="O135" s="15"/>
      <c r="P135" s="15"/>
      <c r="Q135" s="15"/>
      <c r="R135" s="10"/>
      <c r="S135" s="11"/>
      <c r="T135" s="11"/>
      <c r="U135" s="11"/>
      <c r="V135" s="10"/>
      <c r="W135" s="11"/>
      <c r="X135" s="11"/>
      <c r="Y135" s="11"/>
      <c r="Z135" s="92"/>
      <c r="AA135" s="92"/>
      <c r="AB135" s="5"/>
    </row>
    <row r="136" spans="1:28" ht="54.75" customHeight="1">
      <c r="A136" s="8"/>
      <c r="B136" s="9"/>
      <c r="C136" s="9"/>
      <c r="D136" s="9"/>
      <c r="E136" s="9"/>
      <c r="F136" s="9"/>
      <c r="G136" s="14"/>
      <c r="H136" s="78"/>
      <c r="I136" s="78"/>
      <c r="J136" s="78"/>
      <c r="K136" s="14"/>
      <c r="L136" s="78"/>
      <c r="M136" s="37"/>
      <c r="N136" s="15"/>
      <c r="O136" s="15"/>
      <c r="P136" s="15"/>
      <c r="Q136" s="15"/>
      <c r="R136" s="10"/>
      <c r="S136" s="11"/>
      <c r="T136" s="11"/>
      <c r="U136" s="11"/>
      <c r="V136" s="10"/>
      <c r="W136" s="11"/>
      <c r="X136" s="11"/>
      <c r="Y136" s="11"/>
      <c r="Z136" s="92"/>
      <c r="AA136" s="92"/>
      <c r="AB136" s="5"/>
    </row>
    <row r="137" spans="1:28" ht="54.75" customHeight="1">
      <c r="A137" s="12"/>
      <c r="B137" s="9"/>
      <c r="C137" s="9"/>
      <c r="D137" s="9"/>
      <c r="E137" s="9"/>
      <c r="F137" s="9"/>
      <c r="G137" s="14"/>
      <c r="H137" s="78"/>
      <c r="I137" s="78"/>
      <c r="J137" s="78"/>
      <c r="K137" s="14"/>
      <c r="L137" s="78"/>
      <c r="M137" s="37"/>
      <c r="N137" s="15"/>
      <c r="O137" s="15"/>
      <c r="P137" s="15"/>
      <c r="Q137" s="15"/>
      <c r="R137" s="10"/>
      <c r="S137" s="11"/>
      <c r="T137" s="11"/>
      <c r="U137" s="11"/>
      <c r="V137" s="10"/>
      <c r="W137" s="11"/>
      <c r="X137" s="11"/>
      <c r="Y137" s="11"/>
      <c r="Z137" s="92"/>
      <c r="AA137" s="92"/>
      <c r="AB137" s="5"/>
    </row>
    <row r="138" spans="1:28" ht="90" customHeight="1">
      <c r="A138" s="8"/>
      <c r="B138" s="9"/>
      <c r="C138" s="9"/>
      <c r="D138" s="9"/>
      <c r="E138" s="9"/>
      <c r="F138" s="9"/>
      <c r="G138" s="14"/>
      <c r="H138" s="78"/>
      <c r="I138" s="78"/>
      <c r="J138" s="78"/>
      <c r="K138" s="14"/>
      <c r="L138" s="78"/>
      <c r="M138" s="37"/>
      <c r="N138" s="15"/>
      <c r="O138" s="15"/>
      <c r="P138" s="15"/>
      <c r="Q138" s="15"/>
      <c r="R138" s="10"/>
      <c r="S138" s="11"/>
      <c r="T138" s="11"/>
      <c r="U138" s="11"/>
      <c r="V138" s="10"/>
      <c r="W138" s="11"/>
      <c r="X138" s="11"/>
      <c r="Y138" s="11"/>
      <c r="Z138" s="92"/>
      <c r="AA138" s="92"/>
      <c r="AB138" s="5"/>
    </row>
    <row r="139" spans="1:28" ht="54.75" customHeight="1">
      <c r="A139" s="12"/>
      <c r="B139" s="9"/>
      <c r="C139" s="9"/>
      <c r="D139" s="9"/>
      <c r="E139" s="9"/>
      <c r="F139" s="9"/>
      <c r="G139" s="14"/>
      <c r="H139" s="78"/>
      <c r="I139" s="78"/>
      <c r="J139" s="78"/>
      <c r="K139" s="14"/>
      <c r="L139" s="78"/>
      <c r="M139" s="37"/>
      <c r="N139" s="15"/>
      <c r="O139" s="15"/>
      <c r="P139" s="15"/>
      <c r="Q139" s="15"/>
      <c r="R139" s="10"/>
      <c r="S139" s="11"/>
      <c r="T139" s="11"/>
      <c r="U139" s="11"/>
      <c r="V139" s="10"/>
      <c r="W139" s="11"/>
      <c r="X139" s="11"/>
      <c r="Y139" s="11"/>
      <c r="Z139" s="92"/>
      <c r="AA139" s="92"/>
      <c r="AB139" s="5"/>
    </row>
    <row r="140" spans="1:28" ht="54.75" customHeight="1">
      <c r="A140" s="8"/>
      <c r="B140" s="9"/>
      <c r="C140" s="9"/>
      <c r="D140" s="9"/>
      <c r="E140" s="9"/>
      <c r="F140" s="9"/>
      <c r="G140" s="14"/>
      <c r="H140" s="78"/>
      <c r="I140" s="78"/>
      <c r="J140" s="78"/>
      <c r="K140" s="14"/>
      <c r="L140" s="78"/>
      <c r="M140" s="37"/>
      <c r="N140" s="15"/>
      <c r="O140" s="15"/>
      <c r="P140" s="15"/>
      <c r="Q140" s="15"/>
      <c r="R140" s="10"/>
      <c r="S140" s="11"/>
      <c r="T140" s="11"/>
      <c r="U140" s="11"/>
      <c r="V140" s="10"/>
      <c r="W140" s="11"/>
      <c r="X140" s="11"/>
      <c r="Y140" s="11"/>
      <c r="Z140" s="92"/>
      <c r="AA140" s="92"/>
      <c r="AB140" s="5"/>
    </row>
    <row r="141" spans="1:28" ht="76.5" customHeight="1">
      <c r="A141" s="12"/>
      <c r="B141" s="9"/>
      <c r="C141" s="9"/>
      <c r="D141" s="9"/>
      <c r="E141" s="9"/>
      <c r="F141" s="9"/>
      <c r="G141" s="14"/>
      <c r="H141" s="78"/>
      <c r="I141" s="78"/>
      <c r="J141" s="78"/>
      <c r="K141" s="14"/>
      <c r="L141" s="78"/>
      <c r="M141" s="37"/>
      <c r="N141" s="15"/>
      <c r="O141" s="15"/>
      <c r="P141" s="15"/>
      <c r="Q141" s="15"/>
      <c r="R141" s="10"/>
      <c r="S141" s="11"/>
      <c r="T141" s="11"/>
      <c r="U141" s="11"/>
      <c r="V141" s="10"/>
      <c r="W141" s="11"/>
      <c r="X141" s="11"/>
      <c r="Y141" s="11"/>
      <c r="Z141" s="92"/>
      <c r="AA141" s="92"/>
      <c r="AB141" s="5"/>
    </row>
    <row r="142" spans="1:28" ht="73.5" customHeight="1">
      <c r="A142" s="8"/>
      <c r="B142" s="9"/>
      <c r="C142" s="9"/>
      <c r="D142" s="9"/>
      <c r="E142" s="9"/>
      <c r="F142" s="9"/>
      <c r="G142" s="14"/>
      <c r="H142" s="78"/>
      <c r="I142" s="78"/>
      <c r="J142" s="78"/>
      <c r="K142" s="14"/>
      <c r="L142" s="78"/>
      <c r="M142" s="37"/>
      <c r="N142" s="15"/>
      <c r="O142" s="15"/>
      <c r="P142" s="15"/>
      <c r="Q142" s="15"/>
      <c r="R142" s="10"/>
      <c r="S142" s="11"/>
      <c r="T142" s="11"/>
      <c r="U142" s="11"/>
      <c r="V142" s="10"/>
      <c r="W142" s="11"/>
      <c r="X142" s="11"/>
      <c r="Y142" s="11"/>
      <c r="Z142" s="92"/>
      <c r="AA142" s="92"/>
      <c r="AB142" s="5"/>
    </row>
    <row r="143" spans="1:28" ht="54.75" customHeight="1">
      <c r="A143" s="12"/>
      <c r="B143" s="9"/>
      <c r="C143" s="9"/>
      <c r="D143" s="17"/>
      <c r="E143" s="9"/>
      <c r="F143" s="9"/>
      <c r="G143" s="14"/>
      <c r="H143" s="78"/>
      <c r="I143" s="78"/>
      <c r="J143" s="78"/>
      <c r="K143" s="14"/>
      <c r="L143" s="78"/>
      <c r="M143" s="37"/>
      <c r="N143" s="15"/>
      <c r="O143" s="15"/>
      <c r="P143" s="15"/>
      <c r="Q143" s="15"/>
      <c r="R143" s="10"/>
      <c r="S143" s="11"/>
      <c r="T143" s="11"/>
      <c r="U143" s="11"/>
      <c r="V143" s="10"/>
      <c r="W143" s="11"/>
      <c r="X143" s="11"/>
      <c r="Y143" s="11"/>
      <c r="Z143" s="92"/>
      <c r="AA143" s="92"/>
      <c r="AB143" s="5"/>
    </row>
    <row r="144" spans="1:28" ht="60" customHeight="1">
      <c r="A144" s="8"/>
      <c r="B144" s="9"/>
      <c r="C144" s="9"/>
      <c r="D144" s="9"/>
      <c r="E144" s="9"/>
      <c r="F144" s="9"/>
      <c r="G144" s="14"/>
      <c r="H144" s="78"/>
      <c r="I144" s="78"/>
      <c r="J144" s="78"/>
      <c r="K144" s="14"/>
      <c r="L144" s="78"/>
      <c r="M144" s="37"/>
      <c r="N144" s="15"/>
      <c r="O144" s="15"/>
      <c r="P144" s="15"/>
      <c r="Q144" s="15"/>
      <c r="R144" s="10"/>
      <c r="S144" s="11"/>
      <c r="T144" s="11"/>
      <c r="U144" s="11"/>
      <c r="V144" s="10"/>
      <c r="W144" s="11"/>
      <c r="X144" s="11"/>
      <c r="Y144" s="11"/>
      <c r="Z144" s="92"/>
      <c r="AA144" s="92"/>
      <c r="AB144" s="5"/>
    </row>
    <row r="145" spans="1:28" ht="57.75" customHeight="1">
      <c r="A145" s="12"/>
      <c r="B145" s="9"/>
      <c r="C145" s="9"/>
      <c r="D145" s="9"/>
      <c r="E145" s="9"/>
      <c r="F145" s="9"/>
      <c r="G145" s="14"/>
      <c r="H145" s="78"/>
      <c r="I145" s="78"/>
      <c r="J145" s="78"/>
      <c r="K145" s="14"/>
      <c r="L145" s="78"/>
      <c r="M145" s="37"/>
      <c r="N145" s="15"/>
      <c r="O145" s="15"/>
      <c r="P145" s="15"/>
      <c r="Q145" s="15"/>
      <c r="R145" s="10"/>
      <c r="S145" s="11"/>
      <c r="T145" s="11"/>
      <c r="U145" s="11"/>
      <c r="V145" s="10"/>
      <c r="W145" s="11"/>
      <c r="X145" s="11"/>
      <c r="Y145" s="11"/>
      <c r="Z145" s="92"/>
      <c r="AA145" s="92"/>
      <c r="AB145" s="5"/>
    </row>
    <row r="146" spans="1:28" ht="54.75" customHeight="1">
      <c r="A146" s="8"/>
      <c r="B146" s="9"/>
      <c r="C146" s="9"/>
      <c r="D146" s="9"/>
      <c r="E146" s="9"/>
      <c r="F146" s="9"/>
      <c r="G146" s="14"/>
      <c r="H146" s="78"/>
      <c r="I146" s="78"/>
      <c r="J146" s="78"/>
      <c r="K146" s="14"/>
      <c r="L146" s="78"/>
      <c r="M146" s="37"/>
      <c r="N146" s="15"/>
      <c r="O146" s="15"/>
      <c r="P146" s="15"/>
      <c r="Q146" s="15"/>
      <c r="R146" s="10"/>
      <c r="S146" s="11"/>
      <c r="T146" s="11"/>
      <c r="U146" s="11"/>
      <c r="V146" s="10"/>
      <c r="W146" s="11"/>
      <c r="X146" s="11"/>
      <c r="Y146" s="11"/>
      <c r="Z146" s="92"/>
      <c r="AA146" s="92"/>
      <c r="AB146" s="5"/>
    </row>
    <row r="147" spans="1:28" ht="54.75" customHeight="1">
      <c r="A147" s="12"/>
      <c r="B147" s="9"/>
      <c r="C147" s="9"/>
      <c r="D147" s="9"/>
      <c r="E147" s="9"/>
      <c r="F147" s="9"/>
      <c r="G147" s="14"/>
      <c r="H147" s="78"/>
      <c r="I147" s="78"/>
      <c r="J147" s="78"/>
      <c r="K147" s="14"/>
      <c r="L147" s="78"/>
      <c r="M147" s="37"/>
      <c r="N147" s="15"/>
      <c r="O147" s="15"/>
      <c r="P147" s="15"/>
      <c r="Q147" s="15"/>
      <c r="R147" s="10"/>
      <c r="S147" s="11"/>
      <c r="T147" s="11"/>
      <c r="U147" s="11"/>
      <c r="V147" s="10"/>
      <c r="W147" s="11"/>
      <c r="X147" s="11"/>
      <c r="Y147" s="11"/>
      <c r="Z147" s="92"/>
      <c r="AA147" s="92"/>
      <c r="AB147" s="5"/>
    </row>
    <row r="148" spans="1:28" ht="54.75" customHeight="1">
      <c r="A148" s="8"/>
      <c r="B148" s="9"/>
      <c r="C148" s="9"/>
      <c r="D148" s="9"/>
      <c r="E148" s="9"/>
      <c r="F148" s="9"/>
      <c r="G148" s="14"/>
      <c r="H148" s="78"/>
      <c r="I148" s="78"/>
      <c r="J148" s="78"/>
      <c r="K148" s="14"/>
      <c r="L148" s="78"/>
      <c r="M148" s="37"/>
      <c r="N148" s="15"/>
      <c r="O148" s="15"/>
      <c r="P148" s="15"/>
      <c r="Q148" s="15"/>
      <c r="R148" s="10"/>
      <c r="S148" s="11"/>
      <c r="T148" s="11"/>
      <c r="U148" s="11"/>
      <c r="V148" s="10"/>
      <c r="W148" s="11"/>
      <c r="X148" s="11"/>
      <c r="Y148" s="11"/>
      <c r="Z148" s="92"/>
      <c r="AA148" s="92"/>
      <c r="AB148" s="5"/>
    </row>
    <row r="149" spans="1:28" ht="54.75" customHeight="1">
      <c r="A149" s="12"/>
      <c r="B149" s="9"/>
      <c r="C149" s="9"/>
      <c r="D149" s="9"/>
      <c r="E149" s="9"/>
      <c r="F149" s="9"/>
      <c r="G149" s="14"/>
      <c r="H149" s="78"/>
      <c r="I149" s="78"/>
      <c r="J149" s="78"/>
      <c r="K149" s="14"/>
      <c r="L149" s="78"/>
      <c r="M149" s="37"/>
      <c r="N149" s="15"/>
      <c r="O149" s="15"/>
      <c r="P149" s="15"/>
      <c r="Q149" s="15"/>
      <c r="R149" s="10"/>
      <c r="S149" s="11"/>
      <c r="T149" s="11"/>
      <c r="U149" s="11"/>
      <c r="V149" s="10"/>
      <c r="W149" s="11"/>
      <c r="X149" s="11"/>
      <c r="Y149" s="11"/>
      <c r="Z149" s="92"/>
      <c r="AA149" s="92"/>
      <c r="AB149" s="5"/>
    </row>
    <row r="150" spans="1:28" ht="54.75" customHeight="1">
      <c r="A150" s="8"/>
      <c r="B150" s="9"/>
      <c r="C150" s="9"/>
      <c r="D150" s="9"/>
      <c r="E150" s="9"/>
      <c r="F150" s="9"/>
      <c r="G150" s="14"/>
      <c r="H150" s="78"/>
      <c r="I150" s="78"/>
      <c r="J150" s="78"/>
      <c r="K150" s="14"/>
      <c r="L150" s="78"/>
      <c r="M150" s="37"/>
      <c r="N150" s="15"/>
      <c r="O150" s="15"/>
      <c r="P150" s="15"/>
      <c r="Q150" s="15"/>
      <c r="R150" s="10"/>
      <c r="S150" s="11"/>
      <c r="T150" s="11"/>
      <c r="U150" s="11"/>
      <c r="V150" s="10"/>
      <c r="W150" s="11"/>
      <c r="X150" s="11"/>
      <c r="Y150" s="11"/>
      <c r="Z150" s="92"/>
      <c r="AA150" s="92"/>
      <c r="AB150" s="5"/>
    </row>
    <row r="151" spans="1:28" ht="54.75" customHeight="1">
      <c r="A151" s="8"/>
      <c r="B151" s="9"/>
      <c r="C151" s="9"/>
      <c r="D151" s="9"/>
      <c r="E151" s="9"/>
      <c r="F151" s="9"/>
      <c r="G151" s="14"/>
      <c r="H151" s="78"/>
      <c r="I151" s="78"/>
      <c r="J151" s="78"/>
      <c r="K151" s="14"/>
      <c r="L151" s="78"/>
      <c r="M151" s="37"/>
      <c r="N151" s="15"/>
      <c r="O151" s="15"/>
      <c r="P151" s="15"/>
      <c r="Q151" s="15"/>
      <c r="R151" s="10"/>
      <c r="S151" s="11"/>
      <c r="T151" s="11"/>
      <c r="U151" s="11"/>
      <c r="V151" s="10"/>
      <c r="W151" s="11"/>
      <c r="X151" s="11"/>
      <c r="Y151" s="11"/>
      <c r="Z151" s="92"/>
      <c r="AA151" s="92"/>
      <c r="AB151" s="5"/>
    </row>
    <row r="152" spans="1:28" ht="57.75" customHeight="1">
      <c r="A152" s="8"/>
      <c r="B152" s="9"/>
      <c r="C152" s="9"/>
      <c r="D152" s="9"/>
      <c r="E152" s="9"/>
      <c r="F152" s="9"/>
      <c r="G152" s="14"/>
      <c r="H152" s="78"/>
      <c r="I152" s="78"/>
      <c r="J152" s="78"/>
      <c r="K152" s="14"/>
      <c r="L152" s="78"/>
      <c r="M152" s="37"/>
      <c r="N152" s="15"/>
      <c r="O152" s="15"/>
      <c r="P152" s="15"/>
      <c r="Q152" s="15"/>
      <c r="R152" s="10"/>
      <c r="S152" s="11"/>
      <c r="T152" s="11"/>
      <c r="U152" s="11"/>
      <c r="V152" s="10"/>
      <c r="W152" s="11"/>
      <c r="X152" s="11"/>
      <c r="Y152" s="11"/>
      <c r="Z152" s="92"/>
      <c r="AA152" s="92"/>
      <c r="AB152" s="5"/>
    </row>
    <row r="153" spans="1:28" ht="66.75" customHeight="1">
      <c r="A153" s="12"/>
      <c r="B153" s="9"/>
      <c r="C153" s="9"/>
      <c r="D153" s="9"/>
      <c r="E153" s="9"/>
      <c r="F153" s="9"/>
      <c r="G153" s="14"/>
      <c r="H153" s="78"/>
      <c r="I153" s="78"/>
      <c r="J153" s="78"/>
      <c r="K153" s="14"/>
      <c r="L153" s="78"/>
      <c r="M153" s="37"/>
      <c r="N153" s="15"/>
      <c r="O153" s="15"/>
      <c r="P153" s="15"/>
      <c r="Q153" s="15"/>
      <c r="R153" s="10"/>
      <c r="S153" s="11"/>
      <c r="T153" s="11"/>
      <c r="U153" s="11"/>
      <c r="V153" s="10"/>
      <c r="W153" s="11"/>
      <c r="X153" s="11"/>
      <c r="Y153" s="11"/>
      <c r="Z153" s="92"/>
      <c r="AA153" s="92"/>
      <c r="AB153" s="5"/>
    </row>
    <row r="154" spans="1:28" ht="68.25" customHeight="1">
      <c r="A154" s="8"/>
      <c r="B154" s="9"/>
      <c r="C154" s="9"/>
      <c r="D154" s="9"/>
      <c r="E154" s="9"/>
      <c r="F154" s="9"/>
      <c r="G154" s="14"/>
      <c r="H154" s="78"/>
      <c r="I154" s="78"/>
      <c r="J154" s="78"/>
      <c r="K154" s="14"/>
      <c r="L154" s="78"/>
      <c r="M154" s="37"/>
      <c r="N154" s="15"/>
      <c r="O154" s="15"/>
      <c r="P154" s="15"/>
      <c r="Q154" s="15"/>
      <c r="R154" s="10"/>
      <c r="S154" s="11"/>
      <c r="T154" s="11"/>
      <c r="U154" s="11"/>
      <c r="V154" s="10"/>
      <c r="W154" s="11"/>
      <c r="X154" s="11"/>
      <c r="Y154" s="11"/>
      <c r="Z154" s="92"/>
      <c r="AA154" s="92"/>
      <c r="AB154" s="5"/>
    </row>
    <row r="155" spans="1:28" ht="54.75" customHeight="1">
      <c r="A155" s="12"/>
      <c r="B155" s="9"/>
      <c r="C155" s="9"/>
      <c r="D155" s="9"/>
      <c r="E155" s="9"/>
      <c r="F155" s="9"/>
      <c r="G155" s="14"/>
      <c r="H155" s="78"/>
      <c r="I155" s="78"/>
      <c r="J155" s="78"/>
      <c r="K155" s="14"/>
      <c r="L155" s="78"/>
      <c r="M155" s="37"/>
      <c r="N155" s="15"/>
      <c r="O155" s="15"/>
      <c r="P155" s="15"/>
      <c r="Q155" s="15"/>
      <c r="R155" s="10"/>
      <c r="S155" s="11"/>
      <c r="T155" s="11"/>
      <c r="U155" s="11"/>
      <c r="V155" s="10"/>
      <c r="W155" s="11"/>
      <c r="X155" s="11"/>
      <c r="Y155" s="11"/>
      <c r="Z155" s="92"/>
      <c r="AA155" s="92"/>
      <c r="AB155" s="5"/>
    </row>
    <row r="156" spans="1:28" ht="54.75" customHeight="1">
      <c r="A156" s="8"/>
      <c r="B156" s="9"/>
      <c r="C156" s="9"/>
      <c r="D156" s="9"/>
      <c r="E156" s="9"/>
      <c r="F156" s="9"/>
      <c r="G156" s="14"/>
      <c r="H156" s="78"/>
      <c r="I156" s="78"/>
      <c r="J156" s="78"/>
      <c r="K156" s="14"/>
      <c r="L156" s="78"/>
      <c r="M156" s="37"/>
      <c r="N156" s="15"/>
      <c r="O156" s="15"/>
      <c r="P156" s="15"/>
      <c r="Q156" s="15"/>
      <c r="R156" s="10"/>
      <c r="S156" s="11"/>
      <c r="T156" s="11"/>
      <c r="U156" s="11"/>
      <c r="V156" s="10"/>
      <c r="W156" s="11"/>
      <c r="X156" s="11"/>
      <c r="Y156" s="11"/>
      <c r="Z156" s="92"/>
      <c r="AA156" s="92"/>
      <c r="AB156" s="5"/>
    </row>
    <row r="157" spans="1:28" ht="105" customHeight="1">
      <c r="A157" s="12"/>
      <c r="B157" s="9"/>
      <c r="C157" s="9"/>
      <c r="D157" s="9"/>
      <c r="E157" s="9"/>
      <c r="F157" s="9"/>
      <c r="G157" s="14"/>
      <c r="H157" s="78"/>
      <c r="I157" s="78"/>
      <c r="J157" s="78"/>
      <c r="K157" s="14"/>
      <c r="L157" s="78"/>
      <c r="M157" s="37"/>
      <c r="N157" s="15"/>
      <c r="O157" s="15"/>
      <c r="P157" s="15"/>
      <c r="Q157" s="15"/>
      <c r="R157" s="10"/>
      <c r="S157" s="11"/>
      <c r="T157" s="11"/>
      <c r="U157" s="11"/>
      <c r="V157" s="10"/>
      <c r="W157" s="11"/>
      <c r="X157" s="11"/>
      <c r="Y157" s="11"/>
      <c r="Z157" s="92"/>
      <c r="AA157" s="92"/>
      <c r="AB157" s="5"/>
    </row>
    <row r="158" spans="1:28" ht="72" customHeight="1">
      <c r="A158" s="8"/>
      <c r="B158" s="9"/>
      <c r="C158" s="9"/>
      <c r="D158" s="9"/>
      <c r="E158" s="9"/>
      <c r="F158" s="9"/>
      <c r="G158" s="14"/>
      <c r="H158" s="78"/>
      <c r="I158" s="78"/>
      <c r="J158" s="78"/>
      <c r="K158" s="14"/>
      <c r="L158" s="78"/>
      <c r="M158" s="37"/>
      <c r="N158" s="15"/>
      <c r="O158" s="15"/>
      <c r="P158" s="15"/>
      <c r="Q158" s="15"/>
      <c r="R158" s="10"/>
      <c r="S158" s="11"/>
      <c r="T158" s="11"/>
      <c r="U158" s="11"/>
      <c r="V158" s="10"/>
      <c r="W158" s="11"/>
      <c r="X158" s="11"/>
      <c r="Y158" s="11"/>
      <c r="Z158" s="92"/>
      <c r="AA158" s="92"/>
      <c r="AB158" s="5"/>
    </row>
    <row r="159" spans="1:28" ht="54.75" customHeight="1">
      <c r="A159" s="12"/>
      <c r="B159" s="9"/>
      <c r="C159" s="9"/>
      <c r="D159" s="9"/>
      <c r="E159" s="9"/>
      <c r="F159" s="9"/>
      <c r="G159" s="16"/>
      <c r="H159" s="79"/>
      <c r="I159" s="79"/>
      <c r="J159" s="79"/>
      <c r="K159" s="14"/>
      <c r="L159" s="78"/>
      <c r="M159" s="37"/>
      <c r="N159" s="15"/>
      <c r="O159" s="15"/>
      <c r="P159" s="15"/>
      <c r="Q159" s="15"/>
      <c r="R159" s="10"/>
      <c r="S159" s="11"/>
      <c r="T159" s="11"/>
      <c r="U159" s="11"/>
      <c r="V159" s="10"/>
      <c r="W159" s="11"/>
      <c r="X159" s="11"/>
      <c r="Y159" s="11"/>
      <c r="Z159" s="92"/>
      <c r="AA159" s="92"/>
      <c r="AB159" s="5"/>
    </row>
    <row r="160" spans="1:28" ht="54.75" customHeight="1">
      <c r="A160" s="8"/>
      <c r="B160" s="9"/>
      <c r="C160" s="9"/>
      <c r="D160" s="9"/>
      <c r="E160" s="9"/>
      <c r="F160" s="9"/>
      <c r="G160" s="14"/>
      <c r="H160" s="78"/>
      <c r="I160" s="78"/>
      <c r="J160" s="78"/>
      <c r="K160" s="14"/>
      <c r="L160" s="78"/>
      <c r="M160" s="37"/>
      <c r="N160" s="15"/>
      <c r="O160" s="15"/>
      <c r="P160" s="15"/>
      <c r="Q160" s="15"/>
      <c r="R160" s="10"/>
      <c r="S160" s="11"/>
      <c r="T160" s="11"/>
      <c r="U160" s="11"/>
      <c r="V160" s="10"/>
      <c r="W160" s="11"/>
      <c r="X160" s="11"/>
      <c r="Y160" s="11"/>
      <c r="Z160" s="92"/>
      <c r="AA160" s="92"/>
      <c r="AB160" s="5"/>
    </row>
    <row r="161" spans="1:28" ht="54.75" customHeight="1">
      <c r="A161" s="12"/>
      <c r="B161" s="9"/>
      <c r="C161" s="9"/>
      <c r="D161" s="9"/>
      <c r="E161" s="9"/>
      <c r="F161" s="9"/>
      <c r="G161" s="14"/>
      <c r="H161" s="78"/>
      <c r="I161" s="78"/>
      <c r="J161" s="78"/>
      <c r="K161" s="14"/>
      <c r="L161" s="78"/>
      <c r="M161" s="37"/>
      <c r="N161" s="15"/>
      <c r="O161" s="15"/>
      <c r="P161" s="15"/>
      <c r="Q161" s="15"/>
      <c r="R161" s="10"/>
      <c r="S161" s="11"/>
      <c r="T161" s="11"/>
      <c r="U161" s="11"/>
      <c r="V161" s="10"/>
      <c r="W161" s="11"/>
      <c r="X161" s="11"/>
      <c r="Y161" s="11"/>
      <c r="Z161" s="92"/>
      <c r="AA161" s="92"/>
      <c r="AB161" s="5"/>
    </row>
    <row r="162" spans="1:28" ht="54.75" customHeight="1">
      <c r="A162" s="8"/>
      <c r="B162" s="9"/>
      <c r="C162" s="9"/>
      <c r="D162" s="9"/>
      <c r="E162" s="9"/>
      <c r="F162" s="9"/>
      <c r="G162" s="14"/>
      <c r="H162" s="78"/>
      <c r="I162" s="78"/>
      <c r="J162" s="78"/>
      <c r="K162" s="14"/>
      <c r="L162" s="78"/>
      <c r="M162" s="37"/>
      <c r="N162" s="15"/>
      <c r="O162" s="15"/>
      <c r="P162" s="15"/>
      <c r="Q162" s="15"/>
      <c r="R162" s="10"/>
      <c r="S162" s="11"/>
      <c r="T162" s="11"/>
      <c r="U162" s="11"/>
      <c r="V162" s="10"/>
      <c r="W162" s="11"/>
      <c r="X162" s="11"/>
      <c r="Y162" s="11"/>
      <c r="Z162" s="92"/>
      <c r="AA162" s="92"/>
      <c r="AB162" s="5"/>
    </row>
    <row r="163" spans="1:28" ht="54.75" customHeight="1">
      <c r="A163" s="12"/>
      <c r="B163" s="9"/>
      <c r="C163" s="9"/>
      <c r="D163" s="9"/>
      <c r="E163" s="9"/>
      <c r="F163" s="9"/>
      <c r="G163" s="14"/>
      <c r="H163" s="78"/>
      <c r="I163" s="78"/>
      <c r="J163" s="78"/>
      <c r="K163" s="14"/>
      <c r="L163" s="78"/>
      <c r="M163" s="37"/>
      <c r="N163" s="15"/>
      <c r="O163" s="15"/>
      <c r="P163" s="15"/>
      <c r="Q163" s="15"/>
      <c r="R163" s="10"/>
      <c r="S163" s="11"/>
      <c r="T163" s="11"/>
      <c r="U163" s="11"/>
      <c r="V163" s="10"/>
      <c r="W163" s="11"/>
      <c r="X163" s="11"/>
      <c r="Y163" s="11"/>
      <c r="Z163" s="92"/>
      <c r="AA163" s="92"/>
      <c r="AB163" s="5"/>
    </row>
    <row r="164" spans="1:28" ht="54.75" customHeight="1">
      <c r="A164" s="8"/>
      <c r="B164" s="9"/>
      <c r="C164" s="9"/>
      <c r="D164" s="9"/>
      <c r="E164" s="9"/>
      <c r="F164" s="9"/>
      <c r="G164" s="14"/>
      <c r="H164" s="78"/>
      <c r="I164" s="78"/>
      <c r="J164" s="78"/>
      <c r="K164" s="14"/>
      <c r="L164" s="78"/>
      <c r="M164" s="37"/>
      <c r="N164" s="15"/>
      <c r="O164" s="15"/>
      <c r="P164" s="15"/>
      <c r="Q164" s="15"/>
      <c r="R164" s="10"/>
      <c r="S164" s="11"/>
      <c r="T164" s="11"/>
      <c r="U164" s="11"/>
      <c r="V164" s="10"/>
      <c r="W164" s="11"/>
      <c r="X164" s="11"/>
      <c r="Y164" s="11"/>
      <c r="Z164" s="92"/>
      <c r="AA164" s="92"/>
      <c r="AB164" s="5"/>
    </row>
    <row r="165" spans="1:28" ht="54.75" customHeight="1">
      <c r="A165" s="12"/>
      <c r="B165" s="9"/>
      <c r="C165" s="9"/>
      <c r="D165" s="9"/>
      <c r="E165" s="9"/>
      <c r="F165" s="9"/>
      <c r="G165" s="14"/>
      <c r="H165" s="78"/>
      <c r="I165" s="78"/>
      <c r="J165" s="78"/>
      <c r="K165" s="14"/>
      <c r="L165" s="78"/>
      <c r="M165" s="37"/>
      <c r="N165" s="15"/>
      <c r="O165" s="15"/>
      <c r="P165" s="15"/>
      <c r="Q165" s="15"/>
      <c r="R165" s="10"/>
      <c r="S165" s="11"/>
      <c r="T165" s="11"/>
      <c r="U165" s="11"/>
      <c r="V165" s="10"/>
      <c r="W165" s="11"/>
      <c r="X165" s="11"/>
      <c r="Y165" s="11"/>
      <c r="Z165" s="92"/>
      <c r="AA165" s="92"/>
      <c r="AB165" s="5"/>
    </row>
    <row r="166" spans="1:28" ht="54.75" customHeight="1">
      <c r="A166" s="8"/>
      <c r="B166" s="9"/>
      <c r="C166" s="9"/>
      <c r="D166" s="9"/>
      <c r="E166" s="9"/>
      <c r="F166" s="9"/>
      <c r="G166" s="14"/>
      <c r="H166" s="78"/>
      <c r="I166" s="78"/>
      <c r="J166" s="78"/>
      <c r="K166" s="14"/>
      <c r="L166" s="78"/>
      <c r="M166" s="37"/>
      <c r="N166" s="15"/>
      <c r="O166" s="15"/>
      <c r="P166" s="15"/>
      <c r="Q166" s="15"/>
      <c r="R166" s="10"/>
      <c r="S166" s="11"/>
      <c r="T166" s="11"/>
      <c r="U166" s="11"/>
      <c r="V166" s="10"/>
      <c r="W166" s="11"/>
      <c r="X166" s="11"/>
      <c r="Y166" s="11"/>
      <c r="Z166" s="92"/>
      <c r="AA166" s="92"/>
      <c r="AB166" s="5"/>
    </row>
    <row r="167" spans="1:28" ht="54.75" customHeight="1">
      <c r="A167" s="12"/>
      <c r="B167" s="9"/>
      <c r="C167" s="9"/>
      <c r="D167" s="9"/>
      <c r="E167" s="9"/>
      <c r="F167" s="9"/>
      <c r="G167" s="14"/>
      <c r="H167" s="78"/>
      <c r="I167" s="78"/>
      <c r="J167" s="78"/>
      <c r="K167" s="14"/>
      <c r="L167" s="78"/>
      <c r="M167" s="37"/>
      <c r="N167" s="15"/>
      <c r="O167" s="15"/>
      <c r="P167" s="15"/>
      <c r="Q167" s="15"/>
      <c r="R167" s="10"/>
      <c r="S167" s="11"/>
      <c r="T167" s="11"/>
      <c r="U167" s="11"/>
      <c r="V167" s="10"/>
      <c r="W167" s="11"/>
      <c r="X167" s="11"/>
      <c r="Y167" s="11"/>
      <c r="Z167" s="92"/>
      <c r="AA167" s="92"/>
      <c r="AB167" s="5"/>
    </row>
    <row r="168" spans="1:28" ht="54.75" customHeight="1">
      <c r="A168" s="8"/>
      <c r="B168" s="9"/>
      <c r="C168" s="9"/>
      <c r="D168" s="9"/>
      <c r="E168" s="9"/>
      <c r="F168" s="9"/>
      <c r="G168" s="14"/>
      <c r="H168" s="78"/>
      <c r="I168" s="78"/>
      <c r="J168" s="78"/>
      <c r="K168" s="14"/>
      <c r="L168" s="78"/>
      <c r="M168" s="37"/>
      <c r="N168" s="15"/>
      <c r="O168" s="15"/>
      <c r="P168" s="15"/>
      <c r="Q168" s="15"/>
      <c r="R168" s="10"/>
      <c r="S168" s="11"/>
      <c r="T168" s="11"/>
      <c r="U168" s="11"/>
      <c r="V168" s="10"/>
      <c r="W168" s="11"/>
      <c r="X168" s="11"/>
      <c r="Y168" s="11"/>
      <c r="Z168" s="92"/>
      <c r="AA168" s="92"/>
      <c r="AB168" s="5"/>
    </row>
    <row r="169" spans="1:28" ht="54.75" customHeight="1">
      <c r="A169" s="12"/>
      <c r="B169" s="9"/>
      <c r="C169" s="9"/>
      <c r="D169" s="9"/>
      <c r="E169" s="9"/>
      <c r="F169" s="9"/>
      <c r="G169" s="14"/>
      <c r="H169" s="78"/>
      <c r="I169" s="78"/>
      <c r="J169" s="78"/>
      <c r="K169" s="14"/>
      <c r="L169" s="78"/>
      <c r="M169" s="37"/>
      <c r="N169" s="15"/>
      <c r="O169" s="15"/>
      <c r="P169" s="15"/>
      <c r="Q169" s="15"/>
      <c r="R169" s="10"/>
      <c r="S169" s="11"/>
      <c r="T169" s="11"/>
      <c r="U169" s="11"/>
      <c r="V169" s="10"/>
      <c r="W169" s="11"/>
      <c r="X169" s="11"/>
      <c r="Y169" s="11"/>
      <c r="Z169" s="92"/>
      <c r="AA169" s="92"/>
      <c r="AB169" s="5"/>
    </row>
    <row r="170" spans="1:28" ht="54.75" customHeight="1">
      <c r="A170" s="8"/>
      <c r="B170" s="9"/>
      <c r="C170" s="9"/>
      <c r="D170" s="9"/>
      <c r="E170" s="9"/>
      <c r="F170" s="9"/>
      <c r="G170" s="14"/>
      <c r="H170" s="78"/>
      <c r="I170" s="78"/>
      <c r="J170" s="78"/>
      <c r="K170" s="14"/>
      <c r="L170" s="78"/>
      <c r="M170" s="37"/>
      <c r="N170" s="15"/>
      <c r="O170" s="15"/>
      <c r="P170" s="15"/>
      <c r="Q170" s="15"/>
      <c r="R170" s="10"/>
      <c r="S170" s="11"/>
      <c r="T170" s="11"/>
      <c r="U170" s="11"/>
      <c r="V170" s="10"/>
      <c r="W170" s="11"/>
      <c r="X170" s="11"/>
      <c r="Y170" s="11"/>
      <c r="Z170" s="92"/>
      <c r="AA170" s="92"/>
      <c r="AB170" s="5"/>
    </row>
    <row r="171" spans="1:28" ht="54.75" customHeight="1">
      <c r="A171" s="12"/>
      <c r="B171" s="9"/>
      <c r="C171" s="9"/>
      <c r="D171" s="9"/>
      <c r="E171" s="9"/>
      <c r="F171" s="9"/>
      <c r="G171" s="14"/>
      <c r="H171" s="78"/>
      <c r="I171" s="78"/>
      <c r="J171" s="78"/>
      <c r="K171" s="14"/>
      <c r="L171" s="78"/>
      <c r="M171" s="37"/>
      <c r="N171" s="15"/>
      <c r="O171" s="15"/>
      <c r="P171" s="15"/>
      <c r="Q171" s="15"/>
      <c r="R171" s="10"/>
      <c r="S171" s="11"/>
      <c r="T171" s="11"/>
      <c r="U171" s="11"/>
      <c r="V171" s="10"/>
      <c r="W171" s="11"/>
      <c r="X171" s="11"/>
      <c r="Y171" s="11"/>
      <c r="Z171" s="92"/>
      <c r="AA171" s="92"/>
      <c r="AB171" s="5"/>
    </row>
    <row r="172" spans="1:28" ht="54.75" customHeight="1">
      <c r="A172" s="8"/>
      <c r="B172" s="9"/>
      <c r="C172" s="9"/>
      <c r="D172" s="9"/>
      <c r="E172" s="9"/>
      <c r="F172" s="9"/>
      <c r="G172" s="14"/>
      <c r="H172" s="78"/>
      <c r="I172" s="78"/>
      <c r="J172" s="78"/>
      <c r="K172" s="14"/>
      <c r="L172" s="78"/>
      <c r="M172" s="37"/>
      <c r="N172" s="15"/>
      <c r="O172" s="15"/>
      <c r="P172" s="15"/>
      <c r="Q172" s="15"/>
      <c r="R172" s="10"/>
      <c r="S172" s="11"/>
      <c r="T172" s="11"/>
      <c r="U172" s="11"/>
      <c r="V172" s="10"/>
      <c r="W172" s="11"/>
      <c r="X172" s="11"/>
      <c r="Y172" s="11"/>
      <c r="Z172" s="92"/>
      <c r="AA172" s="92"/>
      <c r="AB172" s="5"/>
    </row>
    <row r="173" spans="1:28" ht="54.75" customHeight="1">
      <c r="A173" s="12"/>
      <c r="B173" s="9"/>
      <c r="C173" s="9"/>
      <c r="D173" s="9"/>
      <c r="E173" s="9"/>
      <c r="F173" s="9"/>
      <c r="G173" s="14"/>
      <c r="H173" s="78"/>
      <c r="I173" s="78"/>
      <c r="J173" s="78"/>
      <c r="K173" s="14"/>
      <c r="L173" s="78"/>
      <c r="M173" s="37"/>
      <c r="N173" s="15"/>
      <c r="O173" s="15"/>
      <c r="P173" s="15"/>
      <c r="Q173" s="15"/>
      <c r="R173" s="10"/>
      <c r="S173" s="11"/>
      <c r="T173" s="11"/>
      <c r="U173" s="11"/>
      <c r="V173" s="10"/>
      <c r="W173" s="11"/>
      <c r="X173" s="11"/>
      <c r="Y173" s="11"/>
      <c r="Z173" s="92"/>
      <c r="AA173" s="92"/>
      <c r="AB173" s="5"/>
    </row>
    <row r="174" spans="1:28" ht="54.75" customHeight="1">
      <c r="A174" s="8"/>
      <c r="B174" s="9"/>
      <c r="C174" s="9"/>
      <c r="D174" s="9"/>
      <c r="E174" s="9"/>
      <c r="F174" s="9"/>
      <c r="G174" s="14"/>
      <c r="H174" s="78"/>
      <c r="I174" s="78"/>
      <c r="J174" s="78"/>
      <c r="K174" s="14"/>
      <c r="L174" s="78"/>
      <c r="M174" s="37"/>
      <c r="N174" s="15"/>
      <c r="O174" s="15"/>
      <c r="P174" s="15"/>
      <c r="Q174" s="15"/>
      <c r="R174" s="10"/>
      <c r="S174" s="11"/>
      <c r="T174" s="11"/>
      <c r="U174" s="11"/>
      <c r="V174" s="10"/>
      <c r="W174" s="11"/>
      <c r="X174" s="11"/>
      <c r="Y174" s="11"/>
      <c r="Z174" s="92"/>
      <c r="AA174" s="92"/>
      <c r="AB174" s="5"/>
    </row>
    <row r="175" spans="1:28" ht="54.75" customHeight="1">
      <c r="A175" s="12"/>
      <c r="B175" s="9"/>
      <c r="C175" s="9"/>
      <c r="D175" s="9"/>
      <c r="E175" s="9"/>
      <c r="F175" s="9"/>
      <c r="G175" s="14"/>
      <c r="H175" s="78"/>
      <c r="I175" s="78"/>
      <c r="J175" s="78"/>
      <c r="K175" s="14"/>
      <c r="L175" s="78"/>
      <c r="M175" s="37"/>
      <c r="N175" s="15"/>
      <c r="O175" s="15"/>
      <c r="P175" s="15"/>
      <c r="Q175" s="15"/>
      <c r="R175" s="10"/>
      <c r="S175" s="11"/>
      <c r="T175" s="11"/>
      <c r="U175" s="11"/>
      <c r="V175" s="10"/>
      <c r="W175" s="11"/>
      <c r="X175" s="11"/>
      <c r="Y175" s="11"/>
      <c r="Z175" s="92"/>
      <c r="AA175" s="92"/>
      <c r="AB175" s="5"/>
    </row>
    <row r="176" spans="1:28" ht="84" customHeight="1">
      <c r="A176" s="8"/>
      <c r="B176" s="9"/>
      <c r="C176" s="9"/>
      <c r="D176" s="9"/>
      <c r="E176" s="9"/>
      <c r="F176" s="9"/>
      <c r="G176" s="14"/>
      <c r="H176" s="78"/>
      <c r="I176" s="78"/>
      <c r="J176" s="78"/>
      <c r="K176" s="14"/>
      <c r="L176" s="78"/>
      <c r="M176" s="37"/>
      <c r="N176" s="15"/>
      <c r="O176" s="15"/>
      <c r="P176" s="15"/>
      <c r="Q176" s="15"/>
      <c r="R176" s="10"/>
      <c r="S176" s="11"/>
      <c r="T176" s="11"/>
      <c r="U176" s="11"/>
      <c r="V176" s="10"/>
      <c r="W176" s="11"/>
      <c r="X176" s="11"/>
      <c r="Y176" s="11"/>
      <c r="Z176" s="92"/>
      <c r="AA176" s="92"/>
      <c r="AB176" s="5"/>
    </row>
    <row r="177" spans="1:28" ht="82.5" customHeight="1">
      <c r="A177" s="12"/>
      <c r="B177" s="14"/>
      <c r="C177" s="14"/>
      <c r="D177" s="14"/>
      <c r="E177" s="14"/>
      <c r="F177" s="14"/>
      <c r="G177" s="14"/>
      <c r="H177" s="78"/>
      <c r="I177" s="78"/>
      <c r="J177" s="78"/>
      <c r="K177" s="14"/>
      <c r="L177" s="78"/>
      <c r="M177" s="37"/>
      <c r="N177" s="15"/>
      <c r="O177" s="15"/>
      <c r="P177" s="15"/>
      <c r="Q177" s="15"/>
      <c r="R177" s="18"/>
      <c r="S177" s="19"/>
      <c r="T177" s="19"/>
      <c r="U177" s="19"/>
      <c r="V177" s="18"/>
      <c r="W177" s="19"/>
      <c r="X177" s="19"/>
      <c r="Y177" s="19"/>
      <c r="Z177" s="93"/>
      <c r="AA177" s="93"/>
      <c r="AB177" s="5"/>
    </row>
    <row r="178" spans="1:28" ht="54.75" customHeight="1">
      <c r="A178" s="8"/>
      <c r="B178" s="14"/>
      <c r="C178" s="14"/>
      <c r="D178" s="14"/>
      <c r="E178" s="13"/>
      <c r="F178" s="14"/>
      <c r="G178" s="20"/>
      <c r="H178" s="80"/>
      <c r="I178" s="80"/>
      <c r="J178" s="80"/>
      <c r="K178" s="20"/>
      <c r="L178" s="80"/>
      <c r="M178" s="38"/>
      <c r="N178" s="20"/>
      <c r="O178" s="20"/>
      <c r="P178" s="20"/>
      <c r="Q178" s="20"/>
      <c r="R178" s="69"/>
      <c r="S178" s="23"/>
      <c r="T178" s="23"/>
      <c r="U178" s="23"/>
      <c r="V178" s="21"/>
      <c r="W178" s="22"/>
      <c r="X178" s="22"/>
      <c r="Y178" s="23"/>
      <c r="Z178" s="94"/>
      <c r="AA178" s="94"/>
      <c r="AB178" s="5"/>
    </row>
    <row r="179" spans="1:27" s="25" customFormat="1" ht="63" customHeight="1">
      <c r="A179" s="24"/>
      <c r="B179" s="14"/>
      <c r="C179" s="14"/>
      <c r="D179" s="14"/>
      <c r="E179" s="14"/>
      <c r="F179" s="14"/>
      <c r="G179" s="20"/>
      <c r="H179" s="80"/>
      <c r="I179" s="80"/>
      <c r="J179" s="80"/>
      <c r="K179" s="20"/>
      <c r="L179" s="80"/>
      <c r="M179" s="38"/>
      <c r="N179" s="20"/>
      <c r="O179" s="20"/>
      <c r="P179" s="20"/>
      <c r="Q179" s="20"/>
      <c r="R179" s="69"/>
      <c r="S179" s="70"/>
      <c r="T179" s="23"/>
      <c r="U179" s="23"/>
      <c r="V179" s="21"/>
      <c r="W179" s="20"/>
      <c r="X179" s="22"/>
      <c r="Y179" s="23"/>
      <c r="Z179" s="94"/>
      <c r="AA179" s="94"/>
    </row>
    <row r="180" spans="1:27" s="25" customFormat="1" ht="42.75" customHeight="1">
      <c r="A180" s="24"/>
      <c r="B180" s="14"/>
      <c r="C180" s="14"/>
      <c r="D180" s="14"/>
      <c r="E180" s="14"/>
      <c r="F180" s="14"/>
      <c r="G180" s="20"/>
      <c r="H180" s="80"/>
      <c r="I180" s="80"/>
      <c r="J180" s="80"/>
      <c r="K180" s="20"/>
      <c r="L180" s="80"/>
      <c r="M180" s="38"/>
      <c r="N180" s="20"/>
      <c r="O180" s="20"/>
      <c r="P180" s="20"/>
      <c r="Q180" s="20"/>
      <c r="R180" s="69"/>
      <c r="S180" s="70"/>
      <c r="T180" s="23"/>
      <c r="U180" s="70"/>
      <c r="V180" s="21"/>
      <c r="W180" s="20"/>
      <c r="X180" s="22"/>
      <c r="Y180" s="20"/>
      <c r="Z180" s="80"/>
      <c r="AA180" s="80"/>
    </row>
    <row r="181" spans="1:27" s="25" customFormat="1" ht="42" customHeight="1">
      <c r="A181" s="26"/>
      <c r="B181" s="14"/>
      <c r="C181" s="14"/>
      <c r="D181" s="14"/>
      <c r="E181" s="14"/>
      <c r="F181" s="14"/>
      <c r="G181" s="20"/>
      <c r="H181" s="80"/>
      <c r="I181" s="80"/>
      <c r="J181" s="80"/>
      <c r="K181" s="20"/>
      <c r="L181" s="80"/>
      <c r="M181" s="38"/>
      <c r="N181" s="20"/>
      <c r="O181" s="20"/>
      <c r="P181" s="20"/>
      <c r="Q181" s="20"/>
      <c r="R181" s="69"/>
      <c r="S181" s="70"/>
      <c r="T181" s="70"/>
      <c r="U181" s="70"/>
      <c r="V181" s="21"/>
      <c r="W181" s="20"/>
      <c r="X181" s="20"/>
      <c r="Y181" s="20"/>
      <c r="Z181" s="80"/>
      <c r="AA181" s="80"/>
    </row>
    <row r="182" spans="1:27" s="25" customFormat="1" ht="97.5" customHeight="1">
      <c r="A182" s="24"/>
      <c r="B182" s="14"/>
      <c r="C182" s="14"/>
      <c r="D182" s="14"/>
      <c r="E182" s="14"/>
      <c r="F182" s="14"/>
      <c r="G182" s="20"/>
      <c r="H182" s="80"/>
      <c r="I182" s="80"/>
      <c r="J182" s="80"/>
      <c r="K182" s="20"/>
      <c r="L182" s="80"/>
      <c r="M182" s="38"/>
      <c r="N182" s="20"/>
      <c r="O182" s="20"/>
      <c r="P182" s="20"/>
      <c r="Q182" s="20"/>
      <c r="R182" s="69"/>
      <c r="S182" s="70"/>
      <c r="T182" s="70"/>
      <c r="U182" s="70"/>
      <c r="V182" s="21"/>
      <c r="W182" s="20"/>
      <c r="X182" s="20"/>
      <c r="Y182" s="20"/>
      <c r="Z182" s="80"/>
      <c r="AA182" s="80"/>
    </row>
    <row r="183" spans="1:27" s="25" customFormat="1" ht="49.5" customHeight="1">
      <c r="A183" s="24"/>
      <c r="B183" s="14"/>
      <c r="C183" s="14"/>
      <c r="D183" s="14"/>
      <c r="E183" s="14"/>
      <c r="F183" s="14"/>
      <c r="G183" s="20"/>
      <c r="H183" s="80"/>
      <c r="I183" s="80"/>
      <c r="J183" s="80"/>
      <c r="K183" s="20"/>
      <c r="L183" s="80"/>
      <c r="M183" s="38"/>
      <c r="N183" s="20"/>
      <c r="O183" s="20"/>
      <c r="P183" s="20"/>
      <c r="Q183" s="20"/>
      <c r="R183" s="69"/>
      <c r="S183" s="70"/>
      <c r="T183" s="70"/>
      <c r="U183" s="70"/>
      <c r="V183" s="21"/>
      <c r="W183" s="20"/>
      <c r="X183" s="20"/>
      <c r="Y183" s="20"/>
      <c r="Z183" s="80"/>
      <c r="AA183" s="80"/>
    </row>
    <row r="184" spans="1:27" s="25" customFormat="1" ht="39.75" customHeight="1">
      <c r="A184" s="26"/>
      <c r="B184" s="14"/>
      <c r="C184" s="14"/>
      <c r="D184" s="14"/>
      <c r="E184" s="14"/>
      <c r="F184" s="14"/>
      <c r="G184" s="20"/>
      <c r="H184" s="80"/>
      <c r="I184" s="80"/>
      <c r="J184" s="80"/>
      <c r="K184" s="20"/>
      <c r="L184" s="80"/>
      <c r="M184" s="38"/>
      <c r="N184" s="20"/>
      <c r="O184" s="20"/>
      <c r="P184" s="20"/>
      <c r="Q184" s="20"/>
      <c r="R184" s="69"/>
      <c r="S184" s="70"/>
      <c r="T184" s="70"/>
      <c r="U184" s="70"/>
      <c r="V184" s="21"/>
      <c r="W184" s="20"/>
      <c r="X184" s="20"/>
      <c r="Y184" s="20"/>
      <c r="Z184" s="80"/>
      <c r="AA184" s="80"/>
    </row>
    <row r="185" spans="1:27" s="25" customFormat="1" ht="39.75" customHeight="1">
      <c r="A185" s="24"/>
      <c r="B185" s="14"/>
      <c r="C185" s="14"/>
      <c r="D185" s="14"/>
      <c r="E185" s="14"/>
      <c r="F185" s="14"/>
      <c r="G185" s="27"/>
      <c r="H185" s="81"/>
      <c r="I185" s="81"/>
      <c r="J185" s="81"/>
      <c r="K185" s="27"/>
      <c r="L185" s="81"/>
      <c r="M185" s="39"/>
      <c r="N185" s="27"/>
      <c r="O185" s="27"/>
      <c r="P185" s="27"/>
      <c r="Q185" s="27"/>
      <c r="R185" s="69"/>
      <c r="S185" s="70"/>
      <c r="T185" s="70"/>
      <c r="U185" s="70"/>
      <c r="V185" s="21"/>
      <c r="W185" s="20"/>
      <c r="X185" s="27"/>
      <c r="Y185" s="20"/>
      <c r="Z185" s="80"/>
      <c r="AA185" s="80"/>
    </row>
    <row r="186" spans="1:27" s="25" customFormat="1" ht="33.75" customHeight="1">
      <c r="A186" s="24"/>
      <c r="B186" s="14"/>
      <c r="C186" s="14"/>
      <c r="D186" s="14"/>
      <c r="E186" s="14"/>
      <c r="F186" s="14"/>
      <c r="G186" s="27"/>
      <c r="H186" s="81"/>
      <c r="I186" s="81"/>
      <c r="J186" s="81"/>
      <c r="K186" s="27"/>
      <c r="L186" s="81"/>
      <c r="M186" s="39"/>
      <c r="N186" s="27"/>
      <c r="O186" s="27"/>
      <c r="P186" s="27"/>
      <c r="Q186" s="27"/>
      <c r="R186" s="70"/>
      <c r="S186" s="70"/>
      <c r="T186" s="70"/>
      <c r="U186" s="70"/>
      <c r="V186" s="27"/>
      <c r="W186" s="27"/>
      <c r="X186" s="27"/>
      <c r="Y186" s="27"/>
      <c r="Z186" s="81"/>
      <c r="AA186" s="81"/>
    </row>
    <row r="187" spans="1:27" s="25" customFormat="1" ht="48" customHeight="1">
      <c r="A187" s="26"/>
      <c r="B187" s="28"/>
      <c r="C187" s="28"/>
      <c r="D187" s="28"/>
      <c r="E187" s="28"/>
      <c r="F187" s="28"/>
      <c r="H187" s="82"/>
      <c r="I187" s="82"/>
      <c r="J187" s="82"/>
      <c r="L187" s="82"/>
      <c r="M187" s="40"/>
      <c r="R187" s="71"/>
      <c r="S187" s="72"/>
      <c r="T187" s="72"/>
      <c r="U187" s="72"/>
      <c r="V187" s="29"/>
      <c r="W187" s="30"/>
      <c r="Y187" s="30"/>
      <c r="Z187" s="95"/>
      <c r="AA187" s="95"/>
    </row>
    <row r="188" spans="1:27" s="25" customFormat="1" ht="11.25">
      <c r="A188" s="24"/>
      <c r="D188" s="31"/>
      <c r="H188" s="82"/>
      <c r="I188" s="82"/>
      <c r="J188" s="82"/>
      <c r="L188" s="82"/>
      <c r="M188" s="40"/>
      <c r="R188" s="71"/>
      <c r="S188" s="72"/>
      <c r="T188" s="72"/>
      <c r="U188" s="72"/>
      <c r="V188" s="29"/>
      <c r="W188" s="30"/>
      <c r="Z188" s="82"/>
      <c r="AA188" s="82"/>
    </row>
    <row r="189" spans="4:27" s="25" customFormat="1" ht="11.25">
      <c r="D189" s="31"/>
      <c r="H189" s="82"/>
      <c r="I189" s="82"/>
      <c r="J189" s="82"/>
      <c r="L189" s="82"/>
      <c r="M189" s="40"/>
      <c r="R189" s="71"/>
      <c r="S189" s="72"/>
      <c r="T189" s="72"/>
      <c r="U189" s="72"/>
      <c r="V189" s="29"/>
      <c r="W189" s="30"/>
      <c r="Z189" s="82"/>
      <c r="AA189" s="82"/>
    </row>
    <row r="190" spans="4:27" s="25" customFormat="1" ht="11.25">
      <c r="D190" s="31"/>
      <c r="H190" s="82"/>
      <c r="I190" s="82"/>
      <c r="J190" s="82"/>
      <c r="L190" s="82"/>
      <c r="M190" s="40"/>
      <c r="R190" s="71"/>
      <c r="S190" s="72"/>
      <c r="T190" s="72"/>
      <c r="U190" s="72"/>
      <c r="V190" s="29"/>
      <c r="W190" s="30"/>
      <c r="Z190" s="82"/>
      <c r="AA190" s="82"/>
    </row>
    <row r="191" spans="4:27" s="25" customFormat="1" ht="11.25">
      <c r="D191" s="31"/>
      <c r="H191" s="82"/>
      <c r="I191" s="82"/>
      <c r="J191" s="82"/>
      <c r="L191" s="82"/>
      <c r="M191" s="40"/>
      <c r="R191" s="72"/>
      <c r="S191" s="72"/>
      <c r="T191" s="72"/>
      <c r="U191" s="72"/>
      <c r="W191" s="30"/>
      <c r="Z191" s="82"/>
      <c r="AA191" s="82"/>
    </row>
    <row r="192" spans="4:27" s="25" customFormat="1" ht="11.25">
      <c r="D192" s="31"/>
      <c r="H192" s="82"/>
      <c r="I192" s="82"/>
      <c r="J192" s="82"/>
      <c r="L192" s="82"/>
      <c r="M192" s="40"/>
      <c r="R192" s="72"/>
      <c r="S192" s="72"/>
      <c r="T192" s="72"/>
      <c r="U192" s="72"/>
      <c r="W192" s="30"/>
      <c r="Z192" s="82"/>
      <c r="AA192" s="82"/>
    </row>
    <row r="193" spans="4:27" s="25" customFormat="1" ht="11.25">
      <c r="D193" s="31"/>
      <c r="H193" s="82"/>
      <c r="I193" s="82"/>
      <c r="J193" s="82"/>
      <c r="L193" s="82"/>
      <c r="M193" s="40"/>
      <c r="R193" s="72"/>
      <c r="S193" s="72"/>
      <c r="T193" s="72"/>
      <c r="U193" s="72"/>
      <c r="W193" s="30"/>
      <c r="Z193" s="82"/>
      <c r="AA193" s="82"/>
    </row>
    <row r="194" spans="4:27" s="25" customFormat="1" ht="11.25">
      <c r="D194" s="31"/>
      <c r="H194" s="82"/>
      <c r="I194" s="82"/>
      <c r="J194" s="82"/>
      <c r="L194" s="82"/>
      <c r="M194" s="40"/>
      <c r="R194" s="72"/>
      <c r="S194" s="72"/>
      <c r="T194" s="72"/>
      <c r="U194" s="72"/>
      <c r="W194" s="30"/>
      <c r="Z194" s="82"/>
      <c r="AA194" s="82"/>
    </row>
    <row r="195" spans="4:27" s="25" customFormat="1" ht="11.25">
      <c r="D195" s="31"/>
      <c r="H195" s="82"/>
      <c r="I195" s="82"/>
      <c r="J195" s="82"/>
      <c r="L195" s="82"/>
      <c r="M195" s="40"/>
      <c r="R195" s="72"/>
      <c r="S195" s="72"/>
      <c r="T195" s="72"/>
      <c r="U195" s="72"/>
      <c r="W195" s="30"/>
      <c r="Z195" s="82"/>
      <c r="AA195" s="82"/>
    </row>
    <row r="196" spans="4:27" s="25" customFormat="1" ht="11.25">
      <c r="D196" s="31"/>
      <c r="H196" s="82"/>
      <c r="I196" s="82"/>
      <c r="J196" s="82"/>
      <c r="L196" s="82"/>
      <c r="M196" s="40"/>
      <c r="R196" s="72"/>
      <c r="S196" s="72"/>
      <c r="T196" s="72"/>
      <c r="U196" s="72"/>
      <c r="Z196" s="82"/>
      <c r="AA196" s="82"/>
    </row>
    <row r="197" spans="4:27" s="25" customFormat="1" ht="11.25">
      <c r="D197" s="31"/>
      <c r="H197" s="82"/>
      <c r="I197" s="82"/>
      <c r="J197" s="82"/>
      <c r="L197" s="82"/>
      <c r="M197" s="40"/>
      <c r="R197" s="72"/>
      <c r="S197" s="72"/>
      <c r="T197" s="72"/>
      <c r="U197" s="72"/>
      <c r="Z197" s="82"/>
      <c r="AA197" s="82"/>
    </row>
    <row r="198" spans="4:27" s="25" customFormat="1" ht="11.25">
      <c r="D198" s="31"/>
      <c r="H198" s="82"/>
      <c r="I198" s="82"/>
      <c r="J198" s="82"/>
      <c r="L198" s="82"/>
      <c r="M198" s="40"/>
      <c r="R198" s="72"/>
      <c r="S198" s="72"/>
      <c r="T198" s="72"/>
      <c r="U198" s="72"/>
      <c r="Z198" s="82"/>
      <c r="AA198" s="82"/>
    </row>
    <row r="199" spans="2:27" s="32" customFormat="1" ht="11.25">
      <c r="B199" s="25"/>
      <c r="C199" s="25"/>
      <c r="D199" s="31"/>
      <c r="E199" s="25"/>
      <c r="F199" s="25"/>
      <c r="H199" s="83"/>
      <c r="I199" s="83"/>
      <c r="J199" s="83"/>
      <c r="L199" s="83"/>
      <c r="M199" s="41"/>
      <c r="R199" s="73"/>
      <c r="S199" s="73"/>
      <c r="T199" s="73"/>
      <c r="U199" s="73"/>
      <c r="Z199" s="83"/>
      <c r="AA199" s="83"/>
    </row>
    <row r="200" spans="2:27" s="32" customFormat="1" ht="11.25">
      <c r="B200" s="25"/>
      <c r="C200" s="25"/>
      <c r="D200" s="31"/>
      <c r="E200" s="25"/>
      <c r="F200" s="25"/>
      <c r="H200" s="83"/>
      <c r="I200" s="83"/>
      <c r="J200" s="83"/>
      <c r="L200" s="83"/>
      <c r="M200" s="41"/>
      <c r="R200" s="73"/>
      <c r="S200" s="73"/>
      <c r="T200" s="73"/>
      <c r="U200" s="73"/>
      <c r="Z200" s="83"/>
      <c r="AA200" s="83"/>
    </row>
    <row r="201" spans="2:27" s="32" customFormat="1" ht="11.25">
      <c r="B201" s="25"/>
      <c r="C201" s="25"/>
      <c r="D201" s="31"/>
      <c r="E201" s="25"/>
      <c r="F201" s="25"/>
      <c r="H201" s="83"/>
      <c r="I201" s="83"/>
      <c r="J201" s="83"/>
      <c r="L201" s="83"/>
      <c r="M201" s="41"/>
      <c r="R201" s="73"/>
      <c r="S201" s="73"/>
      <c r="T201" s="73"/>
      <c r="U201" s="73"/>
      <c r="Z201" s="83"/>
      <c r="AA201" s="83"/>
    </row>
    <row r="202" spans="2:27" s="34" customFormat="1" ht="11.25">
      <c r="B202" s="33"/>
      <c r="C202" s="33"/>
      <c r="D202" s="9"/>
      <c r="E202" s="33"/>
      <c r="F202" s="33"/>
      <c r="H202" s="84"/>
      <c r="I202" s="84"/>
      <c r="J202" s="84"/>
      <c r="L202" s="84"/>
      <c r="M202" s="42"/>
      <c r="R202" s="74"/>
      <c r="S202" s="74"/>
      <c r="T202" s="74"/>
      <c r="U202" s="74"/>
      <c r="Z202" s="84"/>
      <c r="AA202" s="84"/>
    </row>
    <row r="203" spans="2:27" s="34" customFormat="1" ht="11.25">
      <c r="B203" s="33"/>
      <c r="C203" s="33"/>
      <c r="D203" s="9"/>
      <c r="E203" s="33"/>
      <c r="F203" s="33"/>
      <c r="H203" s="84"/>
      <c r="I203" s="84"/>
      <c r="J203" s="84"/>
      <c r="L203" s="84"/>
      <c r="M203" s="42"/>
      <c r="R203" s="74"/>
      <c r="S203" s="74"/>
      <c r="T203" s="74"/>
      <c r="U203" s="74"/>
      <c r="Z203" s="84"/>
      <c r="AA203" s="84"/>
    </row>
    <row r="204" spans="2:27" s="34" customFormat="1" ht="11.25">
      <c r="B204" s="33"/>
      <c r="C204" s="33"/>
      <c r="D204" s="9"/>
      <c r="E204" s="33"/>
      <c r="F204" s="33"/>
      <c r="H204" s="84"/>
      <c r="I204" s="84"/>
      <c r="J204" s="84"/>
      <c r="L204" s="84"/>
      <c r="M204" s="42"/>
      <c r="R204" s="74"/>
      <c r="S204" s="74"/>
      <c r="T204" s="74"/>
      <c r="U204" s="74"/>
      <c r="Z204" s="84"/>
      <c r="AA204" s="84"/>
    </row>
    <row r="205" spans="2:27" s="34" customFormat="1" ht="11.25">
      <c r="B205" s="33"/>
      <c r="C205" s="33"/>
      <c r="D205" s="9"/>
      <c r="E205" s="33"/>
      <c r="F205" s="33"/>
      <c r="H205" s="84"/>
      <c r="I205" s="84"/>
      <c r="J205" s="84"/>
      <c r="L205" s="84"/>
      <c r="M205" s="42"/>
      <c r="R205" s="74"/>
      <c r="S205" s="74"/>
      <c r="T205" s="74"/>
      <c r="U205" s="74"/>
      <c r="Z205" s="84"/>
      <c r="AA205" s="84"/>
    </row>
    <row r="206" spans="2:27" s="34" customFormat="1" ht="11.25">
      <c r="B206" s="33"/>
      <c r="C206" s="33"/>
      <c r="D206" s="9"/>
      <c r="E206" s="33"/>
      <c r="F206" s="33"/>
      <c r="H206" s="84"/>
      <c r="I206" s="84"/>
      <c r="J206" s="84"/>
      <c r="L206" s="84"/>
      <c r="M206" s="42"/>
      <c r="R206" s="74"/>
      <c r="S206" s="74"/>
      <c r="T206" s="74"/>
      <c r="U206" s="74"/>
      <c r="Z206" s="84"/>
      <c r="AA206" s="84"/>
    </row>
    <row r="207" spans="2:27" s="34" customFormat="1" ht="11.25">
      <c r="B207" s="33"/>
      <c r="C207" s="33"/>
      <c r="D207" s="9"/>
      <c r="E207" s="33"/>
      <c r="F207" s="33"/>
      <c r="H207" s="84"/>
      <c r="I207" s="84"/>
      <c r="J207" s="84"/>
      <c r="L207" s="84"/>
      <c r="M207" s="42"/>
      <c r="R207" s="74"/>
      <c r="S207" s="74"/>
      <c r="T207" s="74"/>
      <c r="U207" s="74"/>
      <c r="Z207" s="84"/>
      <c r="AA207" s="84"/>
    </row>
    <row r="208" spans="2:27" s="34" customFormat="1" ht="11.25">
      <c r="B208" s="33"/>
      <c r="C208" s="33"/>
      <c r="D208" s="9"/>
      <c r="E208" s="33"/>
      <c r="F208" s="33"/>
      <c r="H208" s="84"/>
      <c r="I208" s="84"/>
      <c r="J208" s="84"/>
      <c r="L208" s="84"/>
      <c r="M208" s="42"/>
      <c r="R208" s="74"/>
      <c r="S208" s="74"/>
      <c r="T208" s="74"/>
      <c r="U208" s="74"/>
      <c r="Z208" s="84"/>
      <c r="AA208" s="84"/>
    </row>
    <row r="209" spans="2:27" s="34" customFormat="1" ht="11.25">
      <c r="B209" s="33"/>
      <c r="C209" s="33"/>
      <c r="D209" s="9"/>
      <c r="E209" s="33"/>
      <c r="F209" s="33"/>
      <c r="H209" s="84"/>
      <c r="I209" s="84"/>
      <c r="J209" s="84"/>
      <c r="L209" s="84"/>
      <c r="M209" s="42"/>
      <c r="R209" s="74"/>
      <c r="S209" s="74"/>
      <c r="T209" s="74"/>
      <c r="U209" s="74"/>
      <c r="Z209" s="84"/>
      <c r="AA209" s="84"/>
    </row>
    <row r="210" spans="2:28" ht="11.25">
      <c r="B210" s="35"/>
      <c r="C210" s="35"/>
      <c r="D210" s="9"/>
      <c r="E210" s="35"/>
      <c r="F210" s="35"/>
      <c r="AB210" s="5"/>
    </row>
    <row r="211" spans="4:28" ht="11.25">
      <c r="D211" s="9"/>
      <c r="AB211" s="5"/>
    </row>
    <row r="212" spans="4:28" ht="11.25">
      <c r="D212" s="9"/>
      <c r="AB212" s="5"/>
    </row>
    <row r="213" spans="4:28" ht="11.25">
      <c r="D213" s="9"/>
      <c r="AB213" s="5"/>
    </row>
    <row r="214" spans="4:28" ht="11.25">
      <c r="D214" s="9"/>
      <c r="AB214" s="5"/>
    </row>
    <row r="215" spans="4:28" ht="11.25">
      <c r="D215" s="9"/>
      <c r="AB215" s="5"/>
    </row>
    <row r="216" spans="4:28" ht="11.25">
      <c r="D216" s="9"/>
      <c r="AB216" s="5"/>
    </row>
    <row r="217" spans="4:28" ht="11.25">
      <c r="D217" s="9"/>
      <c r="AB217" s="5"/>
    </row>
    <row r="218" spans="4:28" ht="11.25">
      <c r="D218" s="9"/>
      <c r="AB218" s="5"/>
    </row>
    <row r="219" spans="4:28" ht="11.25">
      <c r="D219" s="9"/>
      <c r="AB219" s="5"/>
    </row>
    <row r="220" spans="4:28" ht="11.25">
      <c r="D220" s="9"/>
      <c r="AB220" s="5"/>
    </row>
    <row r="221" spans="4:28" ht="11.25">
      <c r="D221" s="9"/>
      <c r="AB221" s="5"/>
    </row>
    <row r="222" spans="4:28" ht="11.25">
      <c r="D222" s="9"/>
      <c r="AB222" s="5"/>
    </row>
    <row r="223" spans="4:28" ht="11.25">
      <c r="D223" s="9"/>
      <c r="AB223" s="5"/>
    </row>
    <row r="224" spans="4:28" ht="11.25">
      <c r="D224" s="9"/>
      <c r="AB224" s="5"/>
    </row>
    <row r="225" spans="4:28" ht="11.25">
      <c r="D225" s="9"/>
      <c r="AB225" s="5"/>
    </row>
    <row r="226" spans="4:28" ht="11.25">
      <c r="D226" s="9"/>
      <c r="AB226" s="5"/>
    </row>
    <row r="227" spans="4:28" ht="11.25">
      <c r="D227" s="9"/>
      <c r="AB227" s="5"/>
    </row>
    <row r="228" spans="4:28" ht="11.25">
      <c r="D228" s="9"/>
      <c r="AB228" s="5"/>
    </row>
    <row r="229" spans="4:28" ht="11.25">
      <c r="D229" s="9"/>
      <c r="AB229" s="5"/>
    </row>
    <row r="230" spans="4:28" ht="11.25">
      <c r="D230" s="9"/>
      <c r="AB230" s="5"/>
    </row>
    <row r="231" spans="4:28" ht="11.25">
      <c r="D231" s="9"/>
      <c r="AB231" s="5"/>
    </row>
    <row r="232" spans="4:28" ht="11.25">
      <c r="D232" s="9"/>
      <c r="AB232" s="5"/>
    </row>
    <row r="233" spans="4:28" ht="11.25">
      <c r="D233" s="9"/>
      <c r="AB233" s="5"/>
    </row>
    <row r="234" spans="4:28" ht="11.25">
      <c r="D234" s="9"/>
      <c r="AB234" s="5"/>
    </row>
    <row r="235" spans="4:28" ht="11.25">
      <c r="D235" s="9"/>
      <c r="AB235" s="5"/>
    </row>
    <row r="236" spans="4:28" ht="11.25">
      <c r="D236" s="9"/>
      <c r="AB236" s="5"/>
    </row>
    <row r="237" spans="4:28" ht="11.25">
      <c r="D237" s="9"/>
      <c r="AB237" s="5"/>
    </row>
    <row r="238" spans="4:28" ht="11.25">
      <c r="D238" s="9"/>
      <c r="AB238" s="5"/>
    </row>
    <row r="239" spans="4:28" ht="11.25">
      <c r="D239" s="9"/>
      <c r="AB239" s="5"/>
    </row>
    <row r="240" spans="4:28" ht="11.25">
      <c r="D240" s="9"/>
      <c r="AB240" s="5"/>
    </row>
    <row r="241" spans="4:28" ht="11.25">
      <c r="D241" s="9"/>
      <c r="AB241" s="5"/>
    </row>
    <row r="242" spans="4:28" ht="11.25">
      <c r="D242" s="9"/>
      <c r="AB242" s="5"/>
    </row>
    <row r="243" spans="4:28" ht="11.25">
      <c r="D243" s="9"/>
      <c r="AB243" s="5"/>
    </row>
    <row r="244" spans="4:28" ht="11.25">
      <c r="D244" s="9"/>
      <c r="AB244" s="5"/>
    </row>
    <row r="245" spans="4:28" ht="11.25">
      <c r="D245" s="9"/>
      <c r="AB245" s="5"/>
    </row>
    <row r="246" spans="4:28" ht="11.25">
      <c r="D246" s="9"/>
      <c r="AB246" s="5"/>
    </row>
    <row r="247" spans="4:28" ht="11.25">
      <c r="D247" s="9"/>
      <c r="AB247" s="5"/>
    </row>
    <row r="248" spans="4:28" ht="11.25">
      <c r="D248" s="9"/>
      <c r="AB248" s="5"/>
    </row>
    <row r="249" spans="4:28" ht="11.25">
      <c r="D249" s="9"/>
      <c r="AB249" s="5"/>
    </row>
    <row r="250" spans="4:28" ht="11.25">
      <c r="D250" s="9"/>
      <c r="AB250" s="5"/>
    </row>
    <row r="251" spans="4:28" ht="11.25">
      <c r="D251" s="9"/>
      <c r="AB251" s="5"/>
    </row>
    <row r="252" spans="4:28" ht="11.25">
      <c r="D252" s="9"/>
      <c r="AB252" s="5"/>
    </row>
    <row r="253" spans="4:28" ht="11.25">
      <c r="D253" s="9"/>
      <c r="AB253" s="5"/>
    </row>
    <row r="254" spans="4:28" ht="11.25">
      <c r="D254" s="9"/>
      <c r="AB254" s="5"/>
    </row>
    <row r="255" spans="4:28" ht="11.25">
      <c r="D255" s="9"/>
      <c r="AB255" s="5"/>
    </row>
    <row r="256" spans="4:28" ht="11.25">
      <c r="D256" s="9"/>
      <c r="AB256" s="5"/>
    </row>
    <row r="257" spans="4:28" ht="11.25">
      <c r="D257" s="9"/>
      <c r="AB257" s="5"/>
    </row>
    <row r="258" spans="4:28" ht="11.25">
      <c r="D258" s="9"/>
      <c r="AB258" s="5"/>
    </row>
    <row r="259" spans="4:28" ht="11.25">
      <c r="D259" s="9"/>
      <c r="AB259" s="5"/>
    </row>
    <row r="260" spans="4:28" ht="11.25">
      <c r="D260" s="9"/>
      <c r="AB260" s="5"/>
    </row>
    <row r="261" spans="4:28" ht="11.25">
      <c r="D261" s="9"/>
      <c r="AB261" s="5"/>
    </row>
    <row r="262" spans="4:28" ht="11.25">
      <c r="D262" s="9"/>
      <c r="AB262" s="5"/>
    </row>
    <row r="263" spans="4:28" ht="11.25">
      <c r="D263" s="9"/>
      <c r="AB263" s="5"/>
    </row>
    <row r="264" spans="4:28" ht="11.25">
      <c r="D264" s="9"/>
      <c r="AB264" s="5"/>
    </row>
    <row r="265" spans="4:28" ht="11.25">
      <c r="D265" s="9"/>
      <c r="AB265" s="5"/>
    </row>
    <row r="266" spans="4:28" ht="11.25">
      <c r="D266" s="9"/>
      <c r="AB266" s="5"/>
    </row>
    <row r="267" spans="4:28" ht="11.25">
      <c r="D267" s="9"/>
      <c r="AB267" s="5"/>
    </row>
    <row r="268" ht="11.25">
      <c r="AB268" s="5"/>
    </row>
    <row r="269" ht="11.25">
      <c r="AB269" s="5"/>
    </row>
  </sheetData>
  <sheetProtection/>
  <mergeCells count="20">
    <mergeCell ref="R4:U4"/>
    <mergeCell ref="V4:Y4"/>
    <mergeCell ref="A113:E113"/>
    <mergeCell ref="L3:L5"/>
    <mergeCell ref="M3:M5"/>
    <mergeCell ref="N3:Q3"/>
    <mergeCell ref="N4:N5"/>
    <mergeCell ref="O4:O5"/>
    <mergeCell ref="P4:P5"/>
    <mergeCell ref="Q4:Q5"/>
    <mergeCell ref="A1:S1"/>
    <mergeCell ref="Q2:U2"/>
    <mergeCell ref="A3:A5"/>
    <mergeCell ref="B3:B5"/>
    <mergeCell ref="C3:C5"/>
    <mergeCell ref="D3:D5"/>
    <mergeCell ref="E3:E5"/>
    <mergeCell ref="F3:F5"/>
    <mergeCell ref="G3:G5"/>
    <mergeCell ref="K3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82"/>
  <sheetViews>
    <sheetView tabSelected="1" view="pageBreakPreview" zoomScale="112" zoomScaleSheetLayoutView="112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24" sqref="G224"/>
    </sheetView>
  </sheetViews>
  <sheetFormatPr defaultColWidth="9.140625" defaultRowHeight="12.75"/>
  <cols>
    <col min="1" max="1" width="4.140625" style="60" customWidth="1"/>
    <col min="2" max="2" width="8.00390625" style="5" customWidth="1"/>
    <col min="3" max="3" width="8.140625" style="5" customWidth="1"/>
    <col min="4" max="4" width="10.8515625" style="5" customWidth="1"/>
    <col min="5" max="5" width="16.140625" style="5" customWidth="1"/>
    <col min="6" max="6" width="13.8515625" style="5" customWidth="1"/>
    <col min="7" max="7" width="14.00390625" style="5" customWidth="1"/>
    <col min="8" max="10" width="10.140625" style="85" hidden="1" customWidth="1"/>
    <col min="11" max="11" width="12.28125" style="5" customWidth="1"/>
    <col min="12" max="12" width="18.421875" style="85" hidden="1" customWidth="1"/>
    <col min="13" max="13" width="12.421875" style="43" customWidth="1"/>
    <col min="14" max="14" width="12.140625" style="5" customWidth="1"/>
    <col min="15" max="15" width="9.7109375" style="5" customWidth="1"/>
    <col min="16" max="16" width="11.28125" style="5" customWidth="1"/>
    <col min="17" max="17" width="10.57421875" style="5" customWidth="1"/>
    <col min="18" max="18" width="11.00390625" style="75" customWidth="1"/>
    <col min="19" max="19" width="13.57421875" style="75" customWidth="1"/>
    <col min="20" max="20" width="9.7109375" style="75" customWidth="1"/>
    <col min="21" max="21" width="10.7109375" style="75" customWidth="1"/>
    <col min="22" max="22" width="13.00390625" style="5" hidden="1" customWidth="1"/>
    <col min="23" max="23" width="11.140625" style="5" hidden="1" customWidth="1"/>
    <col min="24" max="24" width="10.140625" style="5" hidden="1" customWidth="1"/>
    <col min="25" max="25" width="10.7109375" style="5" hidden="1" customWidth="1"/>
    <col min="26" max="26" width="10.7109375" style="85" hidden="1" customWidth="1"/>
    <col min="27" max="27" width="13.8515625" style="85" hidden="1" customWidth="1"/>
    <col min="28" max="28" width="0" style="139" hidden="1" customWidth="1"/>
    <col min="29" max="16384" width="9.140625" style="5" customWidth="1"/>
  </cols>
  <sheetData>
    <row r="1" spans="1:65" s="45" customFormat="1" ht="30.75" customHeight="1">
      <c r="A1" s="167" t="s">
        <v>549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66"/>
      <c r="U1" s="66"/>
      <c r="V1" s="44"/>
      <c r="W1" s="44"/>
      <c r="X1" s="44"/>
      <c r="Y1" s="44"/>
      <c r="Z1" s="86"/>
      <c r="AA1" s="86"/>
      <c r="AB1" s="133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s="7" customFormat="1" ht="21" customHeight="1">
      <c r="A2" s="159"/>
      <c r="B2" s="3"/>
      <c r="C2" s="3"/>
      <c r="D2" s="3"/>
      <c r="E2" s="3"/>
      <c r="F2" s="3"/>
      <c r="G2" s="3"/>
      <c r="H2" s="76"/>
      <c r="I2" s="76"/>
      <c r="J2" s="76"/>
      <c r="K2" s="3"/>
      <c r="L2" s="76"/>
      <c r="M2" s="36"/>
      <c r="N2" s="3"/>
      <c r="O2" s="3"/>
      <c r="P2" s="3"/>
      <c r="Q2" s="168"/>
      <c r="R2" s="168"/>
      <c r="S2" s="168"/>
      <c r="T2" s="168"/>
      <c r="U2" s="168"/>
      <c r="V2" s="50"/>
      <c r="W2" s="50"/>
      <c r="X2" s="50"/>
      <c r="Y2" s="51"/>
      <c r="Z2" s="87"/>
      <c r="AA2" s="87"/>
      <c r="AB2" s="13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28" ht="79.5" customHeight="1">
      <c r="A3" s="169" t="s">
        <v>0</v>
      </c>
      <c r="B3" s="169" t="s">
        <v>3</v>
      </c>
      <c r="C3" s="170" t="s">
        <v>449</v>
      </c>
      <c r="D3" s="169" t="s">
        <v>16</v>
      </c>
      <c r="E3" s="169" t="s">
        <v>1</v>
      </c>
      <c r="F3" s="169" t="s">
        <v>2</v>
      </c>
      <c r="G3" s="169" t="s">
        <v>23</v>
      </c>
      <c r="H3" s="88"/>
      <c r="I3" s="88"/>
      <c r="J3" s="88"/>
      <c r="K3" s="169" t="s">
        <v>8</v>
      </c>
      <c r="L3" s="179" t="s">
        <v>21</v>
      </c>
      <c r="M3" s="169" t="s">
        <v>22</v>
      </c>
      <c r="N3" s="182" t="s">
        <v>15</v>
      </c>
      <c r="O3" s="183"/>
      <c r="P3" s="183"/>
      <c r="Q3" s="184"/>
      <c r="R3" s="67" t="s">
        <v>4</v>
      </c>
      <c r="S3" s="67" t="s">
        <v>5</v>
      </c>
      <c r="T3" s="67" t="s">
        <v>6</v>
      </c>
      <c r="U3" s="67" t="s">
        <v>7</v>
      </c>
      <c r="V3" s="1" t="s">
        <v>4</v>
      </c>
      <c r="W3" s="1" t="s">
        <v>5</v>
      </c>
      <c r="X3" s="1" t="s">
        <v>6</v>
      </c>
      <c r="Y3" s="1" t="s">
        <v>7</v>
      </c>
      <c r="Z3" s="88"/>
      <c r="AA3" s="128" t="s">
        <v>17</v>
      </c>
      <c r="AB3" s="135"/>
    </row>
    <row r="4" spans="1:28" ht="12.75" customHeight="1">
      <c r="A4" s="169"/>
      <c r="B4" s="169"/>
      <c r="C4" s="171"/>
      <c r="D4" s="169"/>
      <c r="E4" s="169"/>
      <c r="F4" s="169"/>
      <c r="G4" s="169"/>
      <c r="H4" s="88"/>
      <c r="I4" s="88"/>
      <c r="J4" s="88"/>
      <c r="K4" s="169"/>
      <c r="L4" s="180"/>
      <c r="M4" s="169"/>
      <c r="N4" s="171" t="s">
        <v>18</v>
      </c>
      <c r="O4" s="170" t="s">
        <v>529</v>
      </c>
      <c r="P4" s="171" t="s">
        <v>19</v>
      </c>
      <c r="Q4" s="171" t="s">
        <v>20</v>
      </c>
      <c r="R4" s="173" t="s">
        <v>24</v>
      </c>
      <c r="S4" s="173"/>
      <c r="T4" s="173"/>
      <c r="U4" s="174"/>
      <c r="V4" s="175" t="s">
        <v>13</v>
      </c>
      <c r="W4" s="175"/>
      <c r="X4" s="175"/>
      <c r="Y4" s="175"/>
      <c r="Z4" s="89"/>
      <c r="AA4" s="129"/>
      <c r="AB4" s="135"/>
    </row>
    <row r="5" spans="1:28" ht="20.25" customHeight="1">
      <c r="A5" s="169"/>
      <c r="B5" s="169"/>
      <c r="C5" s="172"/>
      <c r="D5" s="169"/>
      <c r="E5" s="169"/>
      <c r="F5" s="169"/>
      <c r="G5" s="169"/>
      <c r="H5" s="88" t="s">
        <v>527</v>
      </c>
      <c r="I5" s="88">
        <v>8</v>
      </c>
      <c r="J5" s="88" t="s">
        <v>528</v>
      </c>
      <c r="K5" s="169"/>
      <c r="L5" s="181"/>
      <c r="M5" s="169"/>
      <c r="N5" s="172"/>
      <c r="O5" s="172"/>
      <c r="P5" s="172"/>
      <c r="Q5" s="172"/>
      <c r="R5" s="68" t="s">
        <v>9</v>
      </c>
      <c r="S5" s="68" t="s">
        <v>10</v>
      </c>
      <c r="T5" s="68" t="s">
        <v>11</v>
      </c>
      <c r="U5" s="68" t="s">
        <v>12</v>
      </c>
      <c r="V5" s="2" t="s">
        <v>9</v>
      </c>
      <c r="W5" s="2" t="s">
        <v>10</v>
      </c>
      <c r="X5" s="2" t="s">
        <v>11</v>
      </c>
      <c r="Y5" s="2" t="s">
        <v>12</v>
      </c>
      <c r="Z5" s="89"/>
      <c r="AA5" s="129"/>
      <c r="AB5" s="135"/>
    </row>
    <row r="6" spans="1:28" s="143" customFormat="1" ht="20.25" customHeight="1">
      <c r="A6" s="188" t="s">
        <v>1058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90"/>
      <c r="V6" s="2"/>
      <c r="W6" s="2"/>
      <c r="X6" s="2"/>
      <c r="Y6" s="2"/>
      <c r="Z6" s="2"/>
      <c r="AA6" s="141"/>
      <c r="AB6" s="142"/>
    </row>
    <row r="7" spans="1:29" s="53" customFormat="1" ht="36">
      <c r="A7" s="54">
        <v>1</v>
      </c>
      <c r="B7" s="62" t="s">
        <v>249</v>
      </c>
      <c r="C7" s="55" t="s">
        <v>504</v>
      </c>
      <c r="D7" s="62" t="s">
        <v>250</v>
      </c>
      <c r="E7" s="62" t="s">
        <v>251</v>
      </c>
      <c r="F7" s="62" t="s">
        <v>418</v>
      </c>
      <c r="G7" s="98">
        <v>310703</v>
      </c>
      <c r="H7" s="97">
        <f aca="true" t="shared" si="0" ref="H7:H38">ROUNDDOWN(85%*G7,2)</f>
        <v>264097.55</v>
      </c>
      <c r="I7" s="97">
        <f aca="true" t="shared" si="1" ref="I7:I38">S7+U7</f>
        <v>264097.55</v>
      </c>
      <c r="J7" s="97">
        <f aca="true" t="shared" si="2" ref="J7:J38">H7-I7</f>
        <v>0</v>
      </c>
      <c r="K7" s="57">
        <v>32623.81</v>
      </c>
      <c r="L7" s="77">
        <f aca="true" t="shared" si="3" ref="L7:L38">K7*100%/G7</f>
        <v>0.10499998390746147</v>
      </c>
      <c r="M7" s="57">
        <f aca="true" t="shared" si="4" ref="M7:M38">G7-K7</f>
        <v>278079.19</v>
      </c>
      <c r="N7" s="57">
        <f aca="true" t="shared" si="5" ref="N7:N38">O7+P7+Q7</f>
        <v>0</v>
      </c>
      <c r="O7" s="57">
        <v>0</v>
      </c>
      <c r="P7" s="57">
        <v>0</v>
      </c>
      <c r="Q7" s="57">
        <v>0</v>
      </c>
      <c r="R7" s="58">
        <f aca="true" t="shared" si="6" ref="R7:R37">ROUND(G7*4.5%-T7,2)</f>
        <v>13981.64</v>
      </c>
      <c r="S7" s="59">
        <f aca="true" t="shared" si="7" ref="S7:S38">ROUND(G7*85%-U7,2)</f>
        <v>264097.55</v>
      </c>
      <c r="T7" s="59">
        <f aca="true" t="shared" si="8" ref="T7:T38">ROUND(Q7*0.15,2)</f>
        <v>0</v>
      </c>
      <c r="U7" s="59">
        <f aca="true" t="shared" si="9" ref="U7:U38">ROUND(Q7*0.85,2)</f>
        <v>0</v>
      </c>
      <c r="V7" s="58">
        <v>0</v>
      </c>
      <c r="W7" s="59">
        <v>0</v>
      </c>
      <c r="X7" s="59">
        <v>0</v>
      </c>
      <c r="Y7" s="59">
        <v>0</v>
      </c>
      <c r="Z7" s="90">
        <f>M7-AA7</f>
        <v>0</v>
      </c>
      <c r="AA7" s="130">
        <f>SUM(R7:U7)</f>
        <v>278079.19</v>
      </c>
      <c r="AB7" s="140">
        <f>M7-R7-S7-T7-U7</f>
        <v>0</v>
      </c>
      <c r="AC7" s="60"/>
    </row>
    <row r="8" spans="1:29" s="52" customFormat="1" ht="36">
      <c r="A8" s="61">
        <v>2</v>
      </c>
      <c r="B8" s="55" t="s">
        <v>31</v>
      </c>
      <c r="C8" s="55" t="s">
        <v>453</v>
      </c>
      <c r="D8" s="55" t="s">
        <v>32</v>
      </c>
      <c r="E8" s="56" t="s">
        <v>33</v>
      </c>
      <c r="F8" s="56" t="s">
        <v>347</v>
      </c>
      <c r="G8" s="96">
        <v>194082</v>
      </c>
      <c r="H8" s="97">
        <f t="shared" si="0"/>
        <v>164969.7</v>
      </c>
      <c r="I8" s="97">
        <f t="shared" si="1"/>
        <v>164969.7</v>
      </c>
      <c r="J8" s="97">
        <f t="shared" si="2"/>
        <v>0</v>
      </c>
      <c r="K8" s="57">
        <v>20378.61</v>
      </c>
      <c r="L8" s="77">
        <f t="shared" si="3"/>
        <v>0.105</v>
      </c>
      <c r="M8" s="57">
        <f t="shared" si="4"/>
        <v>173703.39</v>
      </c>
      <c r="N8" s="57">
        <f t="shared" si="5"/>
        <v>0</v>
      </c>
      <c r="O8" s="57">
        <v>0</v>
      </c>
      <c r="P8" s="57">
        <v>0</v>
      </c>
      <c r="Q8" s="57">
        <v>0</v>
      </c>
      <c r="R8" s="58">
        <f t="shared" si="6"/>
        <v>8733.69</v>
      </c>
      <c r="S8" s="59">
        <f t="shared" si="7"/>
        <v>164969.7</v>
      </c>
      <c r="T8" s="59">
        <f t="shared" si="8"/>
        <v>0</v>
      </c>
      <c r="U8" s="59">
        <f t="shared" si="9"/>
        <v>0</v>
      </c>
      <c r="V8" s="58"/>
      <c r="W8" s="59"/>
      <c r="X8" s="59"/>
      <c r="Y8" s="59"/>
      <c r="Z8" s="90">
        <f aca="true" t="shared" si="10" ref="Z8:Z71">M8-AA8</f>
        <v>0</v>
      </c>
      <c r="AA8" s="130">
        <f aca="true" t="shared" si="11" ref="AA8:AA71">SUM(R8:U8)</f>
        <v>173703.39</v>
      </c>
      <c r="AB8" s="140">
        <f aca="true" t="shared" si="12" ref="AB8:AB71">M8-R8-S8-T8-U8</f>
        <v>0</v>
      </c>
      <c r="AC8" s="60"/>
    </row>
    <row r="9" spans="1:29" s="53" customFormat="1" ht="60">
      <c r="A9" s="54">
        <v>3</v>
      </c>
      <c r="B9" s="55" t="s">
        <v>180</v>
      </c>
      <c r="C9" s="55" t="s">
        <v>489</v>
      </c>
      <c r="D9" s="55" t="s">
        <v>181</v>
      </c>
      <c r="E9" s="56" t="s">
        <v>182</v>
      </c>
      <c r="F9" s="56" t="s">
        <v>397</v>
      </c>
      <c r="G9" s="96">
        <v>1990458</v>
      </c>
      <c r="H9" s="97">
        <f t="shared" si="0"/>
        <v>1691889.3</v>
      </c>
      <c r="I9" s="97">
        <f t="shared" si="1"/>
        <v>1691889.3</v>
      </c>
      <c r="J9" s="97">
        <f t="shared" si="2"/>
        <v>0</v>
      </c>
      <c r="K9" s="57">
        <v>208998.09</v>
      </c>
      <c r="L9" s="77">
        <f t="shared" si="3"/>
        <v>0.105</v>
      </c>
      <c r="M9" s="57">
        <f t="shared" si="4"/>
        <v>1781459.91</v>
      </c>
      <c r="N9" s="57">
        <f t="shared" si="5"/>
        <v>16818.43</v>
      </c>
      <c r="O9" s="57">
        <v>0</v>
      </c>
      <c r="P9" s="57">
        <v>16818.43</v>
      </c>
      <c r="Q9" s="57">
        <v>0</v>
      </c>
      <c r="R9" s="58">
        <f t="shared" si="6"/>
        <v>89570.61</v>
      </c>
      <c r="S9" s="59">
        <f t="shared" si="7"/>
        <v>1691889.3</v>
      </c>
      <c r="T9" s="59">
        <f t="shared" si="8"/>
        <v>0</v>
      </c>
      <c r="U9" s="59">
        <f t="shared" si="9"/>
        <v>0</v>
      </c>
      <c r="V9" s="58"/>
      <c r="W9" s="59"/>
      <c r="X9" s="59"/>
      <c r="Y9" s="59"/>
      <c r="Z9" s="90">
        <f t="shared" si="10"/>
        <v>0</v>
      </c>
      <c r="AA9" s="130">
        <f t="shared" si="11"/>
        <v>1781459.9100000001</v>
      </c>
      <c r="AB9" s="140">
        <f t="shared" si="12"/>
        <v>-2.3283064365386963E-10</v>
      </c>
      <c r="AC9" s="60"/>
    </row>
    <row r="10" spans="1:29" s="53" customFormat="1" ht="60">
      <c r="A10" s="61">
        <v>4</v>
      </c>
      <c r="B10" s="56" t="s">
        <v>273</v>
      </c>
      <c r="C10" s="55" t="s">
        <v>509</v>
      </c>
      <c r="D10" s="56" t="s">
        <v>274</v>
      </c>
      <c r="E10" s="56" t="s">
        <v>275</v>
      </c>
      <c r="F10" s="56" t="s">
        <v>426</v>
      </c>
      <c r="G10" s="96">
        <v>169482</v>
      </c>
      <c r="H10" s="97">
        <f t="shared" si="0"/>
        <v>144059.7</v>
      </c>
      <c r="I10" s="97">
        <f t="shared" si="1"/>
        <v>144059.7</v>
      </c>
      <c r="J10" s="97">
        <f t="shared" si="2"/>
        <v>0</v>
      </c>
      <c r="K10" s="57">
        <v>17795.61</v>
      </c>
      <c r="L10" s="77">
        <f t="shared" si="3"/>
        <v>0.10500000000000001</v>
      </c>
      <c r="M10" s="57">
        <f t="shared" si="4"/>
        <v>151686.39</v>
      </c>
      <c r="N10" s="57">
        <f t="shared" si="5"/>
        <v>13113.27</v>
      </c>
      <c r="O10" s="57">
        <v>0</v>
      </c>
      <c r="P10" s="57">
        <v>13113.27</v>
      </c>
      <c r="Q10" s="57">
        <v>0</v>
      </c>
      <c r="R10" s="58">
        <f t="shared" si="6"/>
        <v>7626.69</v>
      </c>
      <c r="S10" s="59">
        <f t="shared" si="7"/>
        <v>144059.7</v>
      </c>
      <c r="T10" s="59">
        <f t="shared" si="8"/>
        <v>0</v>
      </c>
      <c r="U10" s="59">
        <f t="shared" si="9"/>
        <v>0</v>
      </c>
      <c r="V10" s="58"/>
      <c r="W10" s="59"/>
      <c r="X10" s="59"/>
      <c r="Y10" s="59"/>
      <c r="Z10" s="90">
        <f t="shared" si="10"/>
        <v>0</v>
      </c>
      <c r="AA10" s="130">
        <f t="shared" si="11"/>
        <v>151686.39</v>
      </c>
      <c r="AB10" s="140">
        <f t="shared" si="12"/>
        <v>0</v>
      </c>
      <c r="AC10" s="60"/>
    </row>
    <row r="11" spans="1:29" s="53" customFormat="1" ht="60">
      <c r="A11" s="54">
        <v>5</v>
      </c>
      <c r="B11" s="55" t="s">
        <v>28</v>
      </c>
      <c r="C11" s="55" t="s">
        <v>452</v>
      </c>
      <c r="D11" s="55" t="s">
        <v>29</v>
      </c>
      <c r="E11" s="56" t="s">
        <v>30</v>
      </c>
      <c r="F11" s="56" t="s">
        <v>346</v>
      </c>
      <c r="G11" s="96">
        <v>113984</v>
      </c>
      <c r="H11" s="97">
        <f t="shared" si="0"/>
        <v>96886.4</v>
      </c>
      <c r="I11" s="97">
        <f t="shared" si="1"/>
        <v>96886.4</v>
      </c>
      <c r="J11" s="97">
        <f t="shared" si="2"/>
        <v>0</v>
      </c>
      <c r="K11" s="57">
        <v>11968.32</v>
      </c>
      <c r="L11" s="77">
        <f t="shared" si="3"/>
        <v>0.105</v>
      </c>
      <c r="M11" s="57">
        <f t="shared" si="4"/>
        <v>102015.68</v>
      </c>
      <c r="N11" s="57">
        <f t="shared" si="5"/>
        <v>0</v>
      </c>
      <c r="O11" s="57">
        <v>0</v>
      </c>
      <c r="P11" s="57">
        <v>0</v>
      </c>
      <c r="Q11" s="57">
        <v>0</v>
      </c>
      <c r="R11" s="58">
        <f t="shared" si="6"/>
        <v>5129.28</v>
      </c>
      <c r="S11" s="59">
        <f t="shared" si="7"/>
        <v>96886.4</v>
      </c>
      <c r="T11" s="59">
        <f t="shared" si="8"/>
        <v>0</v>
      </c>
      <c r="U11" s="59">
        <f t="shared" si="9"/>
        <v>0</v>
      </c>
      <c r="V11" s="58"/>
      <c r="W11" s="59"/>
      <c r="X11" s="59"/>
      <c r="Y11" s="59"/>
      <c r="Z11" s="90">
        <f t="shared" si="10"/>
        <v>0</v>
      </c>
      <c r="AA11" s="130">
        <f t="shared" si="11"/>
        <v>102015.68</v>
      </c>
      <c r="AB11" s="140">
        <f t="shared" si="12"/>
        <v>0</v>
      </c>
      <c r="AC11" s="60"/>
    </row>
    <row r="12" spans="1:29" s="53" customFormat="1" ht="60">
      <c r="A12" s="61">
        <v>6</v>
      </c>
      <c r="B12" s="56" t="s">
        <v>288</v>
      </c>
      <c r="C12" s="55" t="s">
        <v>513</v>
      </c>
      <c r="D12" s="56" t="s">
        <v>289</v>
      </c>
      <c r="E12" s="56" t="s">
        <v>290</v>
      </c>
      <c r="F12" s="56" t="s">
        <v>431</v>
      </c>
      <c r="G12" s="96">
        <v>86682</v>
      </c>
      <c r="H12" s="97">
        <f t="shared" si="0"/>
        <v>73679.7</v>
      </c>
      <c r="I12" s="97">
        <f t="shared" si="1"/>
        <v>73679.7</v>
      </c>
      <c r="J12" s="97">
        <f t="shared" si="2"/>
        <v>0</v>
      </c>
      <c r="K12" s="57">
        <v>9101.61</v>
      </c>
      <c r="L12" s="77">
        <f t="shared" si="3"/>
        <v>0.10500000000000001</v>
      </c>
      <c r="M12" s="57">
        <f t="shared" si="4"/>
        <v>77580.39</v>
      </c>
      <c r="N12" s="57">
        <f t="shared" si="5"/>
        <v>0</v>
      </c>
      <c r="O12" s="57">
        <v>0</v>
      </c>
      <c r="P12" s="57">
        <v>0</v>
      </c>
      <c r="Q12" s="57">
        <v>0</v>
      </c>
      <c r="R12" s="58">
        <f t="shared" si="6"/>
        <v>3900.69</v>
      </c>
      <c r="S12" s="59">
        <f t="shared" si="7"/>
        <v>73679.7</v>
      </c>
      <c r="T12" s="59">
        <f t="shared" si="8"/>
        <v>0</v>
      </c>
      <c r="U12" s="59">
        <f t="shared" si="9"/>
        <v>0</v>
      </c>
      <c r="V12" s="58"/>
      <c r="W12" s="59"/>
      <c r="X12" s="59"/>
      <c r="Y12" s="59"/>
      <c r="Z12" s="90">
        <f t="shared" si="10"/>
        <v>0</v>
      </c>
      <c r="AA12" s="130">
        <f t="shared" si="11"/>
        <v>77580.39</v>
      </c>
      <c r="AB12" s="140">
        <f t="shared" si="12"/>
        <v>0</v>
      </c>
      <c r="AC12" s="60"/>
    </row>
    <row r="13" spans="1:29" s="53" customFormat="1" ht="48">
      <c r="A13" s="54">
        <v>7</v>
      </c>
      <c r="B13" s="55" t="s">
        <v>118</v>
      </c>
      <c r="C13" s="55" t="s">
        <v>473</v>
      </c>
      <c r="D13" s="55" t="s">
        <v>119</v>
      </c>
      <c r="E13" s="56" t="s">
        <v>120</v>
      </c>
      <c r="F13" s="56" t="s">
        <v>376</v>
      </c>
      <c r="G13" s="96">
        <v>292068</v>
      </c>
      <c r="H13" s="97">
        <f t="shared" si="0"/>
        <v>248257.8</v>
      </c>
      <c r="I13" s="97">
        <f t="shared" si="1"/>
        <v>248257.8</v>
      </c>
      <c r="J13" s="97">
        <f t="shared" si="2"/>
        <v>0</v>
      </c>
      <c r="K13" s="57">
        <v>30667.14</v>
      </c>
      <c r="L13" s="77">
        <f t="shared" si="3"/>
        <v>0.105</v>
      </c>
      <c r="M13" s="57">
        <f t="shared" si="4"/>
        <v>261400.86</v>
      </c>
      <c r="N13" s="57">
        <f t="shared" si="5"/>
        <v>7400</v>
      </c>
      <c r="O13" s="57">
        <v>0</v>
      </c>
      <c r="P13" s="57">
        <v>7400</v>
      </c>
      <c r="Q13" s="57">
        <v>0</v>
      </c>
      <c r="R13" s="58">
        <f t="shared" si="6"/>
        <v>13143.06</v>
      </c>
      <c r="S13" s="59">
        <f t="shared" si="7"/>
        <v>248257.8</v>
      </c>
      <c r="T13" s="59">
        <f t="shared" si="8"/>
        <v>0</v>
      </c>
      <c r="U13" s="59">
        <f t="shared" si="9"/>
        <v>0</v>
      </c>
      <c r="V13" s="58"/>
      <c r="W13" s="59"/>
      <c r="X13" s="59"/>
      <c r="Y13" s="59"/>
      <c r="Z13" s="90">
        <f t="shared" si="10"/>
        <v>0</v>
      </c>
      <c r="AA13" s="130">
        <f t="shared" si="11"/>
        <v>261400.86</v>
      </c>
      <c r="AB13" s="140">
        <f t="shared" si="12"/>
        <v>0</v>
      </c>
      <c r="AC13" s="60"/>
    </row>
    <row r="14" spans="1:29" s="53" customFormat="1" ht="36">
      <c r="A14" s="61">
        <v>8</v>
      </c>
      <c r="B14" s="62" t="s">
        <v>228</v>
      </c>
      <c r="C14" s="55" t="s">
        <v>502</v>
      </c>
      <c r="D14" s="62" t="s">
        <v>229</v>
      </c>
      <c r="E14" s="62" t="s">
        <v>230</v>
      </c>
      <c r="F14" s="62" t="s">
        <v>384</v>
      </c>
      <c r="G14" s="98">
        <v>99292</v>
      </c>
      <c r="H14" s="97">
        <f t="shared" si="0"/>
        <v>84398.2</v>
      </c>
      <c r="I14" s="97">
        <f t="shared" si="1"/>
        <v>84398.2</v>
      </c>
      <c r="J14" s="97">
        <f t="shared" si="2"/>
        <v>0</v>
      </c>
      <c r="K14" s="57">
        <v>10425.66</v>
      </c>
      <c r="L14" s="77">
        <f t="shared" si="3"/>
        <v>0.105</v>
      </c>
      <c r="M14" s="57">
        <f t="shared" si="4"/>
        <v>88866.34</v>
      </c>
      <c r="N14" s="57">
        <f t="shared" si="5"/>
        <v>0</v>
      </c>
      <c r="O14" s="57">
        <v>0</v>
      </c>
      <c r="P14" s="57">
        <v>0</v>
      </c>
      <c r="Q14" s="57">
        <v>0</v>
      </c>
      <c r="R14" s="58">
        <f t="shared" si="6"/>
        <v>4468.14</v>
      </c>
      <c r="S14" s="59">
        <f t="shared" si="7"/>
        <v>84398.2</v>
      </c>
      <c r="T14" s="59">
        <f t="shared" si="8"/>
        <v>0</v>
      </c>
      <c r="U14" s="59">
        <f t="shared" si="9"/>
        <v>0</v>
      </c>
      <c r="V14" s="58"/>
      <c r="W14" s="59"/>
      <c r="X14" s="59"/>
      <c r="Y14" s="59"/>
      <c r="Z14" s="90">
        <f t="shared" si="10"/>
        <v>0</v>
      </c>
      <c r="AA14" s="130">
        <f t="shared" si="11"/>
        <v>88866.34</v>
      </c>
      <c r="AB14" s="140">
        <f t="shared" si="12"/>
        <v>0</v>
      </c>
      <c r="AC14" s="60"/>
    </row>
    <row r="15" spans="1:29" s="53" customFormat="1" ht="120">
      <c r="A15" s="54">
        <v>9</v>
      </c>
      <c r="B15" s="55" t="s">
        <v>70</v>
      </c>
      <c r="C15" s="55" t="s">
        <v>463</v>
      </c>
      <c r="D15" s="55" t="s">
        <v>71</v>
      </c>
      <c r="E15" s="56" t="s">
        <v>72</v>
      </c>
      <c r="F15" s="56" t="s">
        <v>360</v>
      </c>
      <c r="G15" s="96">
        <v>108175</v>
      </c>
      <c r="H15" s="97">
        <f t="shared" si="0"/>
        <v>91948.75</v>
      </c>
      <c r="I15" s="97">
        <f t="shared" si="1"/>
        <v>91948.75</v>
      </c>
      <c r="J15" s="97">
        <f t="shared" si="2"/>
        <v>0</v>
      </c>
      <c r="K15" s="57">
        <v>11358.37</v>
      </c>
      <c r="L15" s="77">
        <f t="shared" si="3"/>
        <v>0.1049999537785995</v>
      </c>
      <c r="M15" s="57">
        <f t="shared" si="4"/>
        <v>96816.63</v>
      </c>
      <c r="N15" s="57">
        <f t="shared" si="5"/>
        <v>3800</v>
      </c>
      <c r="O15" s="57">
        <v>0</v>
      </c>
      <c r="P15" s="57">
        <v>3800</v>
      </c>
      <c r="Q15" s="57">
        <v>0</v>
      </c>
      <c r="R15" s="58">
        <f t="shared" si="6"/>
        <v>4867.88</v>
      </c>
      <c r="S15" s="59">
        <f t="shared" si="7"/>
        <v>91948.75</v>
      </c>
      <c r="T15" s="59">
        <f t="shared" si="8"/>
        <v>0</v>
      </c>
      <c r="U15" s="59">
        <f t="shared" si="9"/>
        <v>0</v>
      </c>
      <c r="V15" s="58"/>
      <c r="W15" s="59"/>
      <c r="X15" s="59"/>
      <c r="Y15" s="59"/>
      <c r="Z15" s="90">
        <f t="shared" si="10"/>
        <v>0</v>
      </c>
      <c r="AA15" s="130">
        <f t="shared" si="11"/>
        <v>96816.63</v>
      </c>
      <c r="AB15" s="140">
        <f t="shared" si="12"/>
        <v>0</v>
      </c>
      <c r="AC15" s="60"/>
    </row>
    <row r="16" spans="1:29" s="52" customFormat="1" ht="72">
      <c r="A16" s="61">
        <v>10</v>
      </c>
      <c r="B16" s="62" t="s">
        <v>198</v>
      </c>
      <c r="C16" s="55" t="s">
        <v>494</v>
      </c>
      <c r="D16" s="62" t="s">
        <v>199</v>
      </c>
      <c r="E16" s="62" t="s">
        <v>200</v>
      </c>
      <c r="F16" s="62" t="s">
        <v>403</v>
      </c>
      <c r="G16" s="98">
        <v>706550</v>
      </c>
      <c r="H16" s="97">
        <f t="shared" si="0"/>
        <v>600567.5</v>
      </c>
      <c r="I16" s="97">
        <f t="shared" si="1"/>
        <v>600567.5</v>
      </c>
      <c r="J16" s="97">
        <f t="shared" si="2"/>
        <v>0</v>
      </c>
      <c r="K16" s="57">
        <v>74187.75</v>
      </c>
      <c r="L16" s="77">
        <f t="shared" si="3"/>
        <v>0.105</v>
      </c>
      <c r="M16" s="57">
        <f t="shared" si="4"/>
        <v>632362.25</v>
      </c>
      <c r="N16" s="57">
        <f t="shared" si="5"/>
        <v>8500</v>
      </c>
      <c r="O16" s="57">
        <v>0</v>
      </c>
      <c r="P16" s="57">
        <v>8500</v>
      </c>
      <c r="Q16" s="57">
        <v>0</v>
      </c>
      <c r="R16" s="58">
        <f t="shared" si="6"/>
        <v>31794.75</v>
      </c>
      <c r="S16" s="59">
        <f t="shared" si="7"/>
        <v>600567.5</v>
      </c>
      <c r="T16" s="59">
        <f t="shared" si="8"/>
        <v>0</v>
      </c>
      <c r="U16" s="59">
        <f t="shared" si="9"/>
        <v>0</v>
      </c>
      <c r="V16" s="58"/>
      <c r="W16" s="59"/>
      <c r="X16" s="59"/>
      <c r="Y16" s="59"/>
      <c r="Z16" s="90">
        <f t="shared" si="10"/>
        <v>0</v>
      </c>
      <c r="AA16" s="130">
        <f t="shared" si="11"/>
        <v>632362.25</v>
      </c>
      <c r="AB16" s="140">
        <f t="shared" si="12"/>
        <v>0</v>
      </c>
      <c r="AC16" s="60"/>
    </row>
    <row r="17" spans="1:29" s="52" customFormat="1" ht="60">
      <c r="A17" s="54">
        <v>11</v>
      </c>
      <c r="B17" s="55" t="s">
        <v>46</v>
      </c>
      <c r="C17" s="55" t="s">
        <v>457</v>
      </c>
      <c r="D17" s="55" t="s">
        <v>47</v>
      </c>
      <c r="E17" s="56" t="s">
        <v>48</v>
      </c>
      <c r="F17" s="56" t="s">
        <v>352</v>
      </c>
      <c r="G17" s="96">
        <v>617050</v>
      </c>
      <c r="H17" s="97">
        <f t="shared" si="0"/>
        <v>524492.5</v>
      </c>
      <c r="I17" s="97">
        <f t="shared" si="1"/>
        <v>524492.5</v>
      </c>
      <c r="J17" s="97">
        <f t="shared" si="2"/>
        <v>0</v>
      </c>
      <c r="K17" s="57">
        <v>64790.25</v>
      </c>
      <c r="L17" s="77">
        <f t="shared" si="3"/>
        <v>0.105</v>
      </c>
      <c r="M17" s="57">
        <f t="shared" si="4"/>
        <v>552259.75</v>
      </c>
      <c r="N17" s="57">
        <f t="shared" si="5"/>
        <v>1900</v>
      </c>
      <c r="O17" s="57">
        <v>0</v>
      </c>
      <c r="P17" s="57">
        <v>1900</v>
      </c>
      <c r="Q17" s="57">
        <v>0</v>
      </c>
      <c r="R17" s="58">
        <f t="shared" si="6"/>
        <v>27767.25</v>
      </c>
      <c r="S17" s="59">
        <f t="shared" si="7"/>
        <v>524492.5</v>
      </c>
      <c r="T17" s="59">
        <f t="shared" si="8"/>
        <v>0</v>
      </c>
      <c r="U17" s="59">
        <f t="shared" si="9"/>
        <v>0</v>
      </c>
      <c r="V17" s="58"/>
      <c r="W17" s="59"/>
      <c r="X17" s="59"/>
      <c r="Y17" s="59"/>
      <c r="Z17" s="90">
        <f t="shared" si="10"/>
        <v>0</v>
      </c>
      <c r="AA17" s="130">
        <f t="shared" si="11"/>
        <v>552259.75</v>
      </c>
      <c r="AB17" s="140">
        <f t="shared" si="12"/>
        <v>0</v>
      </c>
      <c r="AC17" s="60"/>
    </row>
    <row r="18" spans="1:29" s="52" customFormat="1" ht="48">
      <c r="A18" s="61">
        <v>12</v>
      </c>
      <c r="B18" s="55" t="s">
        <v>156</v>
      </c>
      <c r="C18" s="55" t="s">
        <v>484</v>
      </c>
      <c r="D18" s="55" t="s">
        <v>157</v>
      </c>
      <c r="E18" s="56" t="s">
        <v>158</v>
      </c>
      <c r="F18" s="56" t="s">
        <v>389</v>
      </c>
      <c r="G18" s="96">
        <v>273999</v>
      </c>
      <c r="H18" s="97">
        <f t="shared" si="0"/>
        <v>232899.15</v>
      </c>
      <c r="I18" s="97">
        <f t="shared" si="1"/>
        <v>232899.15</v>
      </c>
      <c r="J18" s="97">
        <f t="shared" si="2"/>
        <v>0</v>
      </c>
      <c r="K18" s="57">
        <v>28769.89</v>
      </c>
      <c r="L18" s="77">
        <f t="shared" si="3"/>
        <v>0.10499998175175822</v>
      </c>
      <c r="M18" s="57">
        <f t="shared" si="4"/>
        <v>245229.11</v>
      </c>
      <c r="N18" s="57">
        <f t="shared" si="5"/>
        <v>8420</v>
      </c>
      <c r="O18" s="57">
        <v>0</v>
      </c>
      <c r="P18" s="57">
        <v>8420</v>
      </c>
      <c r="Q18" s="57">
        <v>0</v>
      </c>
      <c r="R18" s="58">
        <f t="shared" si="6"/>
        <v>12329.96</v>
      </c>
      <c r="S18" s="59">
        <f t="shared" si="7"/>
        <v>232899.15</v>
      </c>
      <c r="T18" s="59">
        <f t="shared" si="8"/>
        <v>0</v>
      </c>
      <c r="U18" s="59">
        <f t="shared" si="9"/>
        <v>0</v>
      </c>
      <c r="V18" s="58"/>
      <c r="W18" s="59"/>
      <c r="X18" s="59"/>
      <c r="Y18" s="59"/>
      <c r="Z18" s="90">
        <f t="shared" si="10"/>
        <v>0</v>
      </c>
      <c r="AA18" s="130">
        <f t="shared" si="11"/>
        <v>245229.11</v>
      </c>
      <c r="AB18" s="140">
        <f t="shared" si="12"/>
        <v>0</v>
      </c>
      <c r="AC18" s="60"/>
    </row>
    <row r="19" spans="1:29" s="52" customFormat="1" ht="60">
      <c r="A19" s="54">
        <v>13</v>
      </c>
      <c r="B19" s="55" t="s">
        <v>52</v>
      </c>
      <c r="C19" s="55" t="s">
        <v>459</v>
      </c>
      <c r="D19" s="55" t="s">
        <v>53</v>
      </c>
      <c r="E19" s="56" t="s">
        <v>54</v>
      </c>
      <c r="F19" s="56" t="s">
        <v>354</v>
      </c>
      <c r="G19" s="96">
        <v>143284</v>
      </c>
      <c r="H19" s="97">
        <f t="shared" si="0"/>
        <v>121791.4</v>
      </c>
      <c r="I19" s="97">
        <f t="shared" si="1"/>
        <v>121791.4</v>
      </c>
      <c r="J19" s="97">
        <f t="shared" si="2"/>
        <v>0</v>
      </c>
      <c r="K19" s="57">
        <v>15044.82</v>
      </c>
      <c r="L19" s="77">
        <f t="shared" si="3"/>
        <v>0.105</v>
      </c>
      <c r="M19" s="57">
        <f t="shared" si="4"/>
        <v>128239.18</v>
      </c>
      <c r="N19" s="57">
        <f t="shared" si="5"/>
        <v>9150</v>
      </c>
      <c r="O19" s="57">
        <v>0</v>
      </c>
      <c r="P19" s="57">
        <v>4750</v>
      </c>
      <c r="Q19" s="57">
        <v>4400</v>
      </c>
      <c r="R19" s="58">
        <f t="shared" si="6"/>
        <v>5787.78</v>
      </c>
      <c r="S19" s="59">
        <f t="shared" si="7"/>
        <v>118051.4</v>
      </c>
      <c r="T19" s="59">
        <f t="shared" si="8"/>
        <v>660</v>
      </c>
      <c r="U19" s="59">
        <f t="shared" si="9"/>
        <v>3740</v>
      </c>
      <c r="V19" s="58"/>
      <c r="W19" s="59"/>
      <c r="X19" s="59"/>
      <c r="Y19" s="59"/>
      <c r="Z19" s="90">
        <f t="shared" si="10"/>
        <v>0</v>
      </c>
      <c r="AA19" s="130">
        <f t="shared" si="11"/>
        <v>128239.18</v>
      </c>
      <c r="AB19" s="140">
        <f t="shared" si="12"/>
        <v>0</v>
      </c>
      <c r="AC19" s="60"/>
    </row>
    <row r="20" spans="1:28" s="53" customFormat="1" ht="48">
      <c r="A20" s="61">
        <v>14</v>
      </c>
      <c r="B20" s="56" t="s">
        <v>324</v>
      </c>
      <c r="C20" s="55" t="s">
        <v>522</v>
      </c>
      <c r="D20" s="56" t="s">
        <v>325</v>
      </c>
      <c r="E20" s="56" t="s">
        <v>326</v>
      </c>
      <c r="F20" s="56" t="s">
        <v>442</v>
      </c>
      <c r="G20" s="96">
        <v>127409.53</v>
      </c>
      <c r="H20" s="97">
        <f t="shared" si="0"/>
        <v>108298.1</v>
      </c>
      <c r="I20" s="97">
        <f t="shared" si="1"/>
        <v>108298.1</v>
      </c>
      <c r="J20" s="97">
        <f t="shared" si="2"/>
        <v>0</v>
      </c>
      <c r="K20" s="57">
        <v>13378</v>
      </c>
      <c r="L20" s="77">
        <f t="shared" si="3"/>
        <v>0.1049999948983408</v>
      </c>
      <c r="M20" s="57">
        <f t="shared" si="4"/>
        <v>114031.53</v>
      </c>
      <c r="N20" s="57">
        <f t="shared" si="5"/>
        <v>8600</v>
      </c>
      <c r="O20" s="57">
        <v>0</v>
      </c>
      <c r="P20" s="57">
        <v>8600</v>
      </c>
      <c r="Q20" s="57">
        <v>0</v>
      </c>
      <c r="R20" s="58">
        <f t="shared" si="6"/>
        <v>5733.43</v>
      </c>
      <c r="S20" s="59">
        <f t="shared" si="7"/>
        <v>108298.1</v>
      </c>
      <c r="T20" s="59">
        <f t="shared" si="8"/>
        <v>0</v>
      </c>
      <c r="U20" s="59">
        <f t="shared" si="9"/>
        <v>0</v>
      </c>
      <c r="V20" s="58"/>
      <c r="W20" s="59"/>
      <c r="X20" s="59"/>
      <c r="Y20" s="59"/>
      <c r="Z20" s="90">
        <f t="shared" si="10"/>
        <v>0</v>
      </c>
      <c r="AA20" s="130">
        <f t="shared" si="11"/>
        <v>114031.53</v>
      </c>
      <c r="AB20" s="140">
        <f t="shared" si="12"/>
        <v>0</v>
      </c>
    </row>
    <row r="21" spans="1:28" s="53" customFormat="1" ht="60">
      <c r="A21" s="54">
        <v>15</v>
      </c>
      <c r="B21" s="55" t="s">
        <v>82</v>
      </c>
      <c r="C21" s="55" t="s">
        <v>524</v>
      </c>
      <c r="D21" s="55" t="s">
        <v>83</v>
      </c>
      <c r="E21" s="56" t="s">
        <v>84</v>
      </c>
      <c r="F21" s="56" t="s">
        <v>364</v>
      </c>
      <c r="G21" s="96">
        <v>184740</v>
      </c>
      <c r="H21" s="97">
        <f t="shared" si="0"/>
        <v>157029</v>
      </c>
      <c r="I21" s="97">
        <f t="shared" si="1"/>
        <v>157029</v>
      </c>
      <c r="J21" s="97">
        <f t="shared" si="2"/>
        <v>0</v>
      </c>
      <c r="K21" s="57">
        <v>19397.7</v>
      </c>
      <c r="L21" s="77">
        <f t="shared" si="3"/>
        <v>0.10500000000000001</v>
      </c>
      <c r="M21" s="57">
        <f t="shared" si="4"/>
        <v>165342.3</v>
      </c>
      <c r="N21" s="57">
        <f t="shared" si="5"/>
        <v>7442.3</v>
      </c>
      <c r="O21" s="57">
        <v>0</v>
      </c>
      <c r="P21" s="57">
        <v>7442.3</v>
      </c>
      <c r="Q21" s="57">
        <v>0</v>
      </c>
      <c r="R21" s="58">
        <f t="shared" si="6"/>
        <v>8313.3</v>
      </c>
      <c r="S21" s="59">
        <f t="shared" si="7"/>
        <v>157029</v>
      </c>
      <c r="T21" s="59">
        <f t="shared" si="8"/>
        <v>0</v>
      </c>
      <c r="U21" s="59">
        <f t="shared" si="9"/>
        <v>0</v>
      </c>
      <c r="V21" s="58"/>
      <c r="W21" s="59"/>
      <c r="X21" s="59"/>
      <c r="Y21" s="59"/>
      <c r="Z21" s="90">
        <f t="shared" si="10"/>
        <v>0</v>
      </c>
      <c r="AA21" s="130">
        <f t="shared" si="11"/>
        <v>165342.3</v>
      </c>
      <c r="AB21" s="140">
        <f t="shared" si="12"/>
        <v>0</v>
      </c>
    </row>
    <row r="22" spans="1:28" s="53" customFormat="1" ht="48">
      <c r="A22" s="61">
        <v>16</v>
      </c>
      <c r="B22" s="56" t="s">
        <v>276</v>
      </c>
      <c r="C22" s="55" t="s">
        <v>510</v>
      </c>
      <c r="D22" s="56" t="s">
        <v>277</v>
      </c>
      <c r="E22" s="56" t="s">
        <v>278</v>
      </c>
      <c r="F22" s="56" t="s">
        <v>427</v>
      </c>
      <c r="G22" s="96">
        <v>105688</v>
      </c>
      <c r="H22" s="97">
        <f t="shared" si="0"/>
        <v>89834.8</v>
      </c>
      <c r="I22" s="97">
        <f t="shared" si="1"/>
        <v>89834.8</v>
      </c>
      <c r="J22" s="97">
        <f t="shared" si="2"/>
        <v>0</v>
      </c>
      <c r="K22" s="57">
        <v>11097.24</v>
      </c>
      <c r="L22" s="77">
        <f t="shared" si="3"/>
        <v>0.105</v>
      </c>
      <c r="M22" s="57">
        <f t="shared" si="4"/>
        <v>94590.76</v>
      </c>
      <c r="N22" s="57">
        <f t="shared" si="5"/>
        <v>0</v>
      </c>
      <c r="O22" s="57">
        <v>0</v>
      </c>
      <c r="P22" s="57">
        <v>0</v>
      </c>
      <c r="Q22" s="57">
        <v>0</v>
      </c>
      <c r="R22" s="58">
        <f t="shared" si="6"/>
        <v>4755.96</v>
      </c>
      <c r="S22" s="59">
        <f t="shared" si="7"/>
        <v>89834.8</v>
      </c>
      <c r="T22" s="59">
        <f t="shared" si="8"/>
        <v>0</v>
      </c>
      <c r="U22" s="59">
        <f t="shared" si="9"/>
        <v>0</v>
      </c>
      <c r="V22" s="58"/>
      <c r="W22" s="59"/>
      <c r="X22" s="59"/>
      <c r="Y22" s="59"/>
      <c r="Z22" s="90">
        <f t="shared" si="10"/>
        <v>0</v>
      </c>
      <c r="AA22" s="130">
        <f t="shared" si="11"/>
        <v>94590.76000000001</v>
      </c>
      <c r="AB22" s="140">
        <f t="shared" si="12"/>
        <v>-1.4551915228366852E-11</v>
      </c>
    </row>
    <row r="23" spans="1:28" s="53" customFormat="1" ht="48">
      <c r="A23" s="54">
        <v>17</v>
      </c>
      <c r="B23" s="62" t="s">
        <v>252</v>
      </c>
      <c r="C23" s="55" t="s">
        <v>505</v>
      </c>
      <c r="D23" s="62" t="s">
        <v>253</v>
      </c>
      <c r="E23" s="62" t="s">
        <v>254</v>
      </c>
      <c r="F23" s="62" t="s">
        <v>419</v>
      </c>
      <c r="G23" s="98">
        <v>98316</v>
      </c>
      <c r="H23" s="97">
        <f t="shared" si="0"/>
        <v>83568.6</v>
      </c>
      <c r="I23" s="97">
        <f t="shared" si="1"/>
        <v>83568.6</v>
      </c>
      <c r="J23" s="97">
        <f t="shared" si="2"/>
        <v>0</v>
      </c>
      <c r="K23" s="57">
        <v>10323.18</v>
      </c>
      <c r="L23" s="77">
        <f t="shared" si="3"/>
        <v>0.105</v>
      </c>
      <c r="M23" s="57">
        <f t="shared" si="4"/>
        <v>87992.82</v>
      </c>
      <c r="N23" s="57">
        <f t="shared" si="5"/>
        <v>3900</v>
      </c>
      <c r="O23" s="57">
        <v>0</v>
      </c>
      <c r="P23" s="57">
        <v>3900</v>
      </c>
      <c r="Q23" s="57">
        <v>0</v>
      </c>
      <c r="R23" s="58">
        <f t="shared" si="6"/>
        <v>4424.22</v>
      </c>
      <c r="S23" s="59">
        <f t="shared" si="7"/>
        <v>83568.6</v>
      </c>
      <c r="T23" s="59">
        <f t="shared" si="8"/>
        <v>0</v>
      </c>
      <c r="U23" s="59">
        <f t="shared" si="9"/>
        <v>0</v>
      </c>
      <c r="V23" s="58"/>
      <c r="W23" s="59"/>
      <c r="X23" s="59"/>
      <c r="Y23" s="59"/>
      <c r="Z23" s="90">
        <f t="shared" si="10"/>
        <v>0</v>
      </c>
      <c r="AA23" s="130">
        <f t="shared" si="11"/>
        <v>87992.82</v>
      </c>
      <c r="AB23" s="140">
        <f t="shared" si="12"/>
        <v>0</v>
      </c>
    </row>
    <row r="24" spans="1:28" s="52" customFormat="1" ht="48">
      <c r="A24" s="61">
        <v>18</v>
      </c>
      <c r="B24" s="55" t="s">
        <v>121</v>
      </c>
      <c r="C24" s="55" t="s">
        <v>547</v>
      </c>
      <c r="D24" s="55" t="s">
        <v>122</v>
      </c>
      <c r="E24" s="56" t="s">
        <v>123</v>
      </c>
      <c r="F24" s="56" t="s">
        <v>377</v>
      </c>
      <c r="G24" s="96">
        <v>578900</v>
      </c>
      <c r="H24" s="97">
        <f t="shared" si="0"/>
        <v>492065</v>
      </c>
      <c r="I24" s="97">
        <f t="shared" si="1"/>
        <v>492065</v>
      </c>
      <c r="J24" s="97">
        <f t="shared" si="2"/>
        <v>0</v>
      </c>
      <c r="K24" s="57">
        <v>60784.5</v>
      </c>
      <c r="L24" s="77">
        <f t="shared" si="3"/>
        <v>0.105</v>
      </c>
      <c r="M24" s="57">
        <f t="shared" si="4"/>
        <v>518115.5</v>
      </c>
      <c r="N24" s="57">
        <f t="shared" si="5"/>
        <v>9120</v>
      </c>
      <c r="O24" s="57">
        <v>0</v>
      </c>
      <c r="P24" s="57">
        <v>9120</v>
      </c>
      <c r="Q24" s="57">
        <v>0</v>
      </c>
      <c r="R24" s="58">
        <f t="shared" si="6"/>
        <v>26050.5</v>
      </c>
      <c r="S24" s="59">
        <f t="shared" si="7"/>
        <v>492065</v>
      </c>
      <c r="T24" s="59">
        <f t="shared" si="8"/>
        <v>0</v>
      </c>
      <c r="U24" s="59">
        <f t="shared" si="9"/>
        <v>0</v>
      </c>
      <c r="V24" s="58"/>
      <c r="W24" s="59"/>
      <c r="X24" s="59"/>
      <c r="Y24" s="59"/>
      <c r="Z24" s="90">
        <f t="shared" si="10"/>
        <v>0</v>
      </c>
      <c r="AA24" s="130">
        <f t="shared" si="11"/>
        <v>518115.5</v>
      </c>
      <c r="AB24" s="140">
        <f t="shared" si="12"/>
        <v>0</v>
      </c>
    </row>
    <row r="25" spans="1:28" s="52" customFormat="1" ht="60">
      <c r="A25" s="54">
        <v>19</v>
      </c>
      <c r="B25" s="55" t="s">
        <v>150</v>
      </c>
      <c r="C25" s="55" t="s">
        <v>482</v>
      </c>
      <c r="D25" s="55" t="s">
        <v>151</v>
      </c>
      <c r="E25" s="56" t="s">
        <v>152</v>
      </c>
      <c r="F25" s="56" t="s">
        <v>387</v>
      </c>
      <c r="G25" s="96">
        <v>970310</v>
      </c>
      <c r="H25" s="97">
        <f t="shared" si="0"/>
        <v>824763.5</v>
      </c>
      <c r="I25" s="97">
        <f t="shared" si="1"/>
        <v>824763.5</v>
      </c>
      <c r="J25" s="97">
        <f t="shared" si="2"/>
        <v>0</v>
      </c>
      <c r="K25" s="57">
        <v>101882.55</v>
      </c>
      <c r="L25" s="77">
        <f t="shared" si="3"/>
        <v>0.105</v>
      </c>
      <c r="M25" s="57">
        <f t="shared" si="4"/>
        <v>868427.45</v>
      </c>
      <c r="N25" s="57">
        <f t="shared" si="5"/>
        <v>48010</v>
      </c>
      <c r="O25" s="57">
        <v>0</v>
      </c>
      <c r="P25" s="57">
        <v>48010</v>
      </c>
      <c r="Q25" s="57">
        <v>0</v>
      </c>
      <c r="R25" s="58">
        <f t="shared" si="6"/>
        <v>43663.95</v>
      </c>
      <c r="S25" s="59">
        <f t="shared" si="7"/>
        <v>824763.5</v>
      </c>
      <c r="T25" s="59">
        <f t="shared" si="8"/>
        <v>0</v>
      </c>
      <c r="U25" s="59">
        <f t="shared" si="9"/>
        <v>0</v>
      </c>
      <c r="V25" s="58"/>
      <c r="W25" s="59"/>
      <c r="X25" s="59"/>
      <c r="Y25" s="59"/>
      <c r="Z25" s="90">
        <f t="shared" si="10"/>
        <v>0</v>
      </c>
      <c r="AA25" s="130">
        <f t="shared" si="11"/>
        <v>868427.45</v>
      </c>
      <c r="AB25" s="140">
        <f t="shared" si="12"/>
        <v>0</v>
      </c>
    </row>
    <row r="26" spans="1:28" s="52" customFormat="1" ht="63.75">
      <c r="A26" s="61">
        <v>20</v>
      </c>
      <c r="B26" s="63" t="s">
        <v>291</v>
      </c>
      <c r="C26" s="55" t="s">
        <v>514</v>
      </c>
      <c r="D26" s="63" t="s">
        <v>292</v>
      </c>
      <c r="E26" s="63" t="s">
        <v>293</v>
      </c>
      <c r="F26" s="63" t="s">
        <v>432</v>
      </c>
      <c r="G26" s="99">
        <v>198513</v>
      </c>
      <c r="H26" s="97">
        <f t="shared" si="0"/>
        <v>168736.05</v>
      </c>
      <c r="I26" s="97">
        <f t="shared" si="1"/>
        <v>168736.05</v>
      </c>
      <c r="J26" s="97">
        <f t="shared" si="2"/>
        <v>0</v>
      </c>
      <c r="K26" s="57">
        <v>20843.86</v>
      </c>
      <c r="L26" s="77">
        <f t="shared" si="3"/>
        <v>0.10499997481273267</v>
      </c>
      <c r="M26" s="57">
        <f t="shared" si="4"/>
        <v>177669.14</v>
      </c>
      <c r="N26" s="57">
        <f t="shared" si="5"/>
        <v>10800</v>
      </c>
      <c r="O26" s="57">
        <v>0</v>
      </c>
      <c r="P26" s="57">
        <v>10800</v>
      </c>
      <c r="Q26" s="57">
        <v>0</v>
      </c>
      <c r="R26" s="58">
        <f t="shared" si="6"/>
        <v>8933.09</v>
      </c>
      <c r="S26" s="59">
        <f t="shared" si="7"/>
        <v>168736.05</v>
      </c>
      <c r="T26" s="59">
        <f t="shared" si="8"/>
        <v>0</v>
      </c>
      <c r="U26" s="59">
        <f t="shared" si="9"/>
        <v>0</v>
      </c>
      <c r="V26" s="58"/>
      <c r="W26" s="59"/>
      <c r="X26" s="59"/>
      <c r="Y26" s="59"/>
      <c r="Z26" s="90">
        <f t="shared" si="10"/>
        <v>0</v>
      </c>
      <c r="AA26" s="130">
        <f t="shared" si="11"/>
        <v>177669.13999999998</v>
      </c>
      <c r="AB26" s="140">
        <f t="shared" si="12"/>
        <v>2.9103830456733704E-11</v>
      </c>
    </row>
    <row r="27" spans="1:28" s="52" customFormat="1" ht="36">
      <c r="A27" s="54">
        <v>21</v>
      </c>
      <c r="B27" s="62" t="s">
        <v>210</v>
      </c>
      <c r="C27" s="55" t="s">
        <v>498</v>
      </c>
      <c r="D27" s="62" t="s">
        <v>211</v>
      </c>
      <c r="E27" s="62" t="s">
        <v>212</v>
      </c>
      <c r="F27" s="62" t="s">
        <v>407</v>
      </c>
      <c r="G27" s="98">
        <v>234032</v>
      </c>
      <c r="H27" s="97">
        <f t="shared" si="0"/>
        <v>198927.2</v>
      </c>
      <c r="I27" s="97">
        <f t="shared" si="1"/>
        <v>198927.2</v>
      </c>
      <c r="J27" s="97">
        <f t="shared" si="2"/>
        <v>0</v>
      </c>
      <c r="K27" s="57">
        <v>24573.36</v>
      </c>
      <c r="L27" s="77">
        <f t="shared" si="3"/>
        <v>0.105</v>
      </c>
      <c r="M27" s="57">
        <f t="shared" si="4"/>
        <v>209458.64</v>
      </c>
      <c r="N27" s="57">
        <f t="shared" si="5"/>
        <v>1500</v>
      </c>
      <c r="O27" s="57">
        <v>0</v>
      </c>
      <c r="P27" s="57">
        <v>1500</v>
      </c>
      <c r="Q27" s="57">
        <v>0</v>
      </c>
      <c r="R27" s="58">
        <f t="shared" si="6"/>
        <v>10531.44</v>
      </c>
      <c r="S27" s="59">
        <f t="shared" si="7"/>
        <v>198927.2</v>
      </c>
      <c r="T27" s="59">
        <f t="shared" si="8"/>
        <v>0</v>
      </c>
      <c r="U27" s="59">
        <f t="shared" si="9"/>
        <v>0</v>
      </c>
      <c r="V27" s="58"/>
      <c r="W27" s="59"/>
      <c r="X27" s="59"/>
      <c r="Y27" s="59"/>
      <c r="Z27" s="90">
        <f t="shared" si="10"/>
        <v>0</v>
      </c>
      <c r="AA27" s="130">
        <f t="shared" si="11"/>
        <v>209458.64</v>
      </c>
      <c r="AB27" s="140">
        <f t="shared" si="12"/>
        <v>0</v>
      </c>
    </row>
    <row r="28" spans="1:28" s="52" customFormat="1" ht="60">
      <c r="A28" s="61">
        <v>22</v>
      </c>
      <c r="B28" s="55" t="s">
        <v>183</v>
      </c>
      <c r="C28" s="55" t="s">
        <v>490</v>
      </c>
      <c r="D28" s="55" t="s">
        <v>184</v>
      </c>
      <c r="E28" s="56" t="s">
        <v>185</v>
      </c>
      <c r="F28" s="56" t="s">
        <v>398</v>
      </c>
      <c r="G28" s="96">
        <v>334583</v>
      </c>
      <c r="H28" s="97">
        <f t="shared" si="0"/>
        <v>284395.55</v>
      </c>
      <c r="I28" s="97">
        <f t="shared" si="1"/>
        <v>284395.55</v>
      </c>
      <c r="J28" s="97">
        <f t="shared" si="2"/>
        <v>0</v>
      </c>
      <c r="K28" s="57">
        <v>35131.21</v>
      </c>
      <c r="L28" s="77">
        <f t="shared" si="3"/>
        <v>0.10499998505602497</v>
      </c>
      <c r="M28" s="57">
        <f t="shared" si="4"/>
        <v>299451.79</v>
      </c>
      <c r="N28" s="57">
        <f t="shared" si="5"/>
        <v>7000</v>
      </c>
      <c r="O28" s="57">
        <v>0</v>
      </c>
      <c r="P28" s="57">
        <v>7000</v>
      </c>
      <c r="Q28" s="57">
        <v>0</v>
      </c>
      <c r="R28" s="58">
        <f t="shared" si="6"/>
        <v>15056.24</v>
      </c>
      <c r="S28" s="59">
        <f t="shared" si="7"/>
        <v>284395.55</v>
      </c>
      <c r="T28" s="59">
        <f t="shared" si="8"/>
        <v>0</v>
      </c>
      <c r="U28" s="59">
        <f t="shared" si="9"/>
        <v>0</v>
      </c>
      <c r="V28" s="58"/>
      <c r="W28" s="59"/>
      <c r="X28" s="59"/>
      <c r="Y28" s="59"/>
      <c r="Z28" s="90">
        <f t="shared" si="10"/>
        <v>0</v>
      </c>
      <c r="AA28" s="130">
        <f t="shared" si="11"/>
        <v>299451.79</v>
      </c>
      <c r="AB28" s="140">
        <f t="shared" si="12"/>
        <v>0</v>
      </c>
    </row>
    <row r="29" spans="1:28" s="52" customFormat="1" ht="36">
      <c r="A29" s="54">
        <v>23</v>
      </c>
      <c r="B29" s="56" t="s">
        <v>330</v>
      </c>
      <c r="C29" s="55" t="s">
        <v>465</v>
      </c>
      <c r="D29" s="56" t="s">
        <v>331</v>
      </c>
      <c r="E29" s="56" t="s">
        <v>332</v>
      </c>
      <c r="F29" s="56" t="s">
        <v>444</v>
      </c>
      <c r="G29" s="98">
        <v>122879</v>
      </c>
      <c r="H29" s="97">
        <f t="shared" si="0"/>
        <v>104447.15</v>
      </c>
      <c r="I29" s="97">
        <f t="shared" si="1"/>
        <v>104447.15</v>
      </c>
      <c r="J29" s="97">
        <f t="shared" si="2"/>
        <v>0</v>
      </c>
      <c r="K29" s="57">
        <v>12902.29</v>
      </c>
      <c r="L29" s="77">
        <f t="shared" si="3"/>
        <v>0.1049999593095647</v>
      </c>
      <c r="M29" s="57">
        <f t="shared" si="4"/>
        <v>109976.70999999999</v>
      </c>
      <c r="N29" s="57">
        <f t="shared" si="5"/>
        <v>0</v>
      </c>
      <c r="O29" s="57">
        <v>0</v>
      </c>
      <c r="P29" s="57">
        <v>0</v>
      </c>
      <c r="Q29" s="57">
        <v>0</v>
      </c>
      <c r="R29" s="58">
        <f t="shared" si="6"/>
        <v>5529.56</v>
      </c>
      <c r="S29" s="59">
        <f t="shared" si="7"/>
        <v>104447.15</v>
      </c>
      <c r="T29" s="59">
        <f t="shared" si="8"/>
        <v>0</v>
      </c>
      <c r="U29" s="59">
        <f t="shared" si="9"/>
        <v>0</v>
      </c>
      <c r="V29" s="58"/>
      <c r="W29" s="59"/>
      <c r="X29" s="59"/>
      <c r="Y29" s="59"/>
      <c r="Z29" s="90">
        <f t="shared" si="10"/>
        <v>0</v>
      </c>
      <c r="AA29" s="130">
        <f t="shared" si="11"/>
        <v>109976.70999999999</v>
      </c>
      <c r="AB29" s="140">
        <f t="shared" si="12"/>
        <v>0</v>
      </c>
    </row>
    <row r="30" spans="1:28" s="52" customFormat="1" ht="36">
      <c r="A30" s="61">
        <v>24</v>
      </c>
      <c r="B30" s="55" t="s">
        <v>303</v>
      </c>
      <c r="C30" s="55" t="s">
        <v>518</v>
      </c>
      <c r="D30" s="55" t="s">
        <v>304</v>
      </c>
      <c r="E30" s="56" t="s">
        <v>305</v>
      </c>
      <c r="F30" s="56" t="s">
        <v>435</v>
      </c>
      <c r="G30" s="98">
        <v>84628</v>
      </c>
      <c r="H30" s="97">
        <f t="shared" si="0"/>
        <v>71933.8</v>
      </c>
      <c r="I30" s="97">
        <f t="shared" si="1"/>
        <v>71933.8</v>
      </c>
      <c r="J30" s="97">
        <f t="shared" si="2"/>
        <v>0</v>
      </c>
      <c r="K30" s="57">
        <v>8885.94</v>
      </c>
      <c r="L30" s="77">
        <f t="shared" si="3"/>
        <v>0.10500000000000001</v>
      </c>
      <c r="M30" s="57">
        <f t="shared" si="4"/>
        <v>75742.06</v>
      </c>
      <c r="N30" s="57">
        <f t="shared" si="5"/>
        <v>0</v>
      </c>
      <c r="O30" s="57">
        <v>0</v>
      </c>
      <c r="P30" s="57">
        <v>0</v>
      </c>
      <c r="Q30" s="57">
        <v>0</v>
      </c>
      <c r="R30" s="58">
        <f t="shared" si="6"/>
        <v>3808.26</v>
      </c>
      <c r="S30" s="59">
        <f t="shared" si="7"/>
        <v>71933.8</v>
      </c>
      <c r="T30" s="59">
        <f t="shared" si="8"/>
        <v>0</v>
      </c>
      <c r="U30" s="59">
        <f t="shared" si="9"/>
        <v>0</v>
      </c>
      <c r="V30" s="58"/>
      <c r="W30" s="59"/>
      <c r="X30" s="59"/>
      <c r="Y30" s="59"/>
      <c r="Z30" s="90">
        <f t="shared" si="10"/>
        <v>0</v>
      </c>
      <c r="AA30" s="130">
        <f t="shared" si="11"/>
        <v>75742.06</v>
      </c>
      <c r="AB30" s="140">
        <f t="shared" si="12"/>
        <v>0</v>
      </c>
    </row>
    <row r="31" spans="1:28" s="52" customFormat="1" ht="48">
      <c r="A31" s="54">
        <v>25</v>
      </c>
      <c r="B31" s="55" t="s">
        <v>76</v>
      </c>
      <c r="C31" s="55" t="s">
        <v>464</v>
      </c>
      <c r="D31" s="55" t="s">
        <v>77</v>
      </c>
      <c r="E31" s="56" t="s">
        <v>78</v>
      </c>
      <c r="F31" s="56" t="s">
        <v>362</v>
      </c>
      <c r="G31" s="96">
        <v>79238</v>
      </c>
      <c r="H31" s="97">
        <f t="shared" si="0"/>
        <v>67352.3</v>
      </c>
      <c r="I31" s="97">
        <f t="shared" si="1"/>
        <v>67352.3</v>
      </c>
      <c r="J31" s="97">
        <f t="shared" si="2"/>
        <v>0</v>
      </c>
      <c r="K31" s="57">
        <v>8319.99</v>
      </c>
      <c r="L31" s="77">
        <f t="shared" si="3"/>
        <v>0.105</v>
      </c>
      <c r="M31" s="57">
        <f t="shared" si="4"/>
        <v>70918.01</v>
      </c>
      <c r="N31" s="57">
        <f t="shared" si="5"/>
        <v>4250.05</v>
      </c>
      <c r="O31" s="57">
        <v>0</v>
      </c>
      <c r="P31" s="57">
        <v>4250.05</v>
      </c>
      <c r="Q31" s="57">
        <v>0</v>
      </c>
      <c r="R31" s="58">
        <f t="shared" si="6"/>
        <v>3565.71</v>
      </c>
      <c r="S31" s="59">
        <f t="shared" si="7"/>
        <v>67352.3</v>
      </c>
      <c r="T31" s="59">
        <f t="shared" si="8"/>
        <v>0</v>
      </c>
      <c r="U31" s="59">
        <f t="shared" si="9"/>
        <v>0</v>
      </c>
      <c r="V31" s="58"/>
      <c r="W31" s="59"/>
      <c r="X31" s="59"/>
      <c r="Y31" s="59"/>
      <c r="Z31" s="90">
        <f t="shared" si="10"/>
        <v>0</v>
      </c>
      <c r="AA31" s="130">
        <f t="shared" si="11"/>
        <v>70918.01000000001</v>
      </c>
      <c r="AB31" s="140">
        <f t="shared" si="12"/>
        <v>-1.4551915228366852E-11</v>
      </c>
    </row>
    <row r="32" spans="1:28" s="52" customFormat="1" ht="60">
      <c r="A32" s="61">
        <v>26</v>
      </c>
      <c r="B32" s="55" t="s">
        <v>25</v>
      </c>
      <c r="C32" s="55" t="s">
        <v>451</v>
      </c>
      <c r="D32" s="55" t="s">
        <v>26</v>
      </c>
      <c r="E32" s="56" t="s">
        <v>27</v>
      </c>
      <c r="F32" s="56" t="s">
        <v>345</v>
      </c>
      <c r="G32" s="96">
        <v>83199</v>
      </c>
      <c r="H32" s="97">
        <f t="shared" si="0"/>
        <v>70719.15</v>
      </c>
      <c r="I32" s="97">
        <f t="shared" si="1"/>
        <v>70719.15</v>
      </c>
      <c r="J32" s="97">
        <f t="shared" si="2"/>
        <v>0</v>
      </c>
      <c r="K32" s="57">
        <v>8735.89</v>
      </c>
      <c r="L32" s="77">
        <f t="shared" si="3"/>
        <v>0.10499993990312383</v>
      </c>
      <c r="M32" s="57">
        <f t="shared" si="4"/>
        <v>74463.11</v>
      </c>
      <c r="N32" s="57">
        <f t="shared" si="5"/>
        <v>0</v>
      </c>
      <c r="O32" s="57">
        <v>0</v>
      </c>
      <c r="P32" s="57">
        <v>0</v>
      </c>
      <c r="Q32" s="57">
        <v>0</v>
      </c>
      <c r="R32" s="58">
        <f t="shared" si="6"/>
        <v>3743.96</v>
      </c>
      <c r="S32" s="59">
        <f t="shared" si="7"/>
        <v>70719.15</v>
      </c>
      <c r="T32" s="59">
        <f t="shared" si="8"/>
        <v>0</v>
      </c>
      <c r="U32" s="59">
        <f t="shared" si="9"/>
        <v>0</v>
      </c>
      <c r="V32" s="58"/>
      <c r="W32" s="59"/>
      <c r="X32" s="59"/>
      <c r="Y32" s="59"/>
      <c r="Z32" s="90">
        <f t="shared" si="10"/>
        <v>0</v>
      </c>
      <c r="AA32" s="130">
        <f t="shared" si="11"/>
        <v>74463.11</v>
      </c>
      <c r="AB32" s="140">
        <f t="shared" si="12"/>
        <v>0</v>
      </c>
    </row>
    <row r="33" spans="1:28" s="52" customFormat="1" ht="84">
      <c r="A33" s="54">
        <v>27</v>
      </c>
      <c r="B33" s="55" t="s">
        <v>85</v>
      </c>
      <c r="C33" s="55" t="s">
        <v>466</v>
      </c>
      <c r="D33" s="55" t="s">
        <v>86</v>
      </c>
      <c r="E33" s="56" t="s">
        <v>87</v>
      </c>
      <c r="F33" s="56" t="s">
        <v>365</v>
      </c>
      <c r="G33" s="96">
        <v>117773</v>
      </c>
      <c r="H33" s="97">
        <f t="shared" si="0"/>
        <v>100107.05</v>
      </c>
      <c r="I33" s="97">
        <f t="shared" si="1"/>
        <v>100107.05</v>
      </c>
      <c r="J33" s="97">
        <f t="shared" si="2"/>
        <v>0</v>
      </c>
      <c r="K33" s="57">
        <v>12366.16</v>
      </c>
      <c r="L33" s="77">
        <f t="shared" si="3"/>
        <v>0.1049999575454476</v>
      </c>
      <c r="M33" s="57">
        <f t="shared" si="4"/>
        <v>105406.84</v>
      </c>
      <c r="N33" s="57">
        <f t="shared" si="5"/>
        <v>3500</v>
      </c>
      <c r="O33" s="57">
        <v>0</v>
      </c>
      <c r="P33" s="57">
        <v>3500</v>
      </c>
      <c r="Q33" s="57">
        <v>0</v>
      </c>
      <c r="R33" s="58">
        <f t="shared" si="6"/>
        <v>5299.79</v>
      </c>
      <c r="S33" s="59">
        <f t="shared" si="7"/>
        <v>100107.05</v>
      </c>
      <c r="T33" s="59">
        <f t="shared" si="8"/>
        <v>0</v>
      </c>
      <c r="U33" s="59">
        <f t="shared" si="9"/>
        <v>0</v>
      </c>
      <c r="V33" s="58"/>
      <c r="W33" s="59"/>
      <c r="X33" s="59"/>
      <c r="Y33" s="59"/>
      <c r="Z33" s="90">
        <f t="shared" si="10"/>
        <v>0</v>
      </c>
      <c r="AA33" s="130">
        <f t="shared" si="11"/>
        <v>105406.84</v>
      </c>
      <c r="AB33" s="140">
        <f t="shared" si="12"/>
        <v>0</v>
      </c>
    </row>
    <row r="34" spans="1:28" s="52" customFormat="1" ht="36">
      <c r="A34" s="61">
        <v>28</v>
      </c>
      <c r="B34" s="55" t="s">
        <v>58</v>
      </c>
      <c r="C34" s="55" t="s">
        <v>461</v>
      </c>
      <c r="D34" s="55" t="s">
        <v>59</v>
      </c>
      <c r="E34" s="56" t="s">
        <v>60</v>
      </c>
      <c r="F34" s="56" t="s">
        <v>356</v>
      </c>
      <c r="G34" s="96">
        <v>89536</v>
      </c>
      <c r="H34" s="97">
        <f t="shared" si="0"/>
        <v>76105.6</v>
      </c>
      <c r="I34" s="97">
        <f t="shared" si="1"/>
        <v>76105.6</v>
      </c>
      <c r="J34" s="97">
        <f t="shared" si="2"/>
        <v>0</v>
      </c>
      <c r="K34" s="57">
        <v>9401.28</v>
      </c>
      <c r="L34" s="77">
        <f t="shared" si="3"/>
        <v>0.10500000000000001</v>
      </c>
      <c r="M34" s="57">
        <f t="shared" si="4"/>
        <v>80134.72</v>
      </c>
      <c r="N34" s="57">
        <f t="shared" si="5"/>
        <v>3300</v>
      </c>
      <c r="O34" s="57">
        <v>0</v>
      </c>
      <c r="P34" s="57">
        <v>3300</v>
      </c>
      <c r="Q34" s="57">
        <v>0</v>
      </c>
      <c r="R34" s="58">
        <f t="shared" si="6"/>
        <v>4029.12</v>
      </c>
      <c r="S34" s="59">
        <f t="shared" si="7"/>
        <v>76105.6</v>
      </c>
      <c r="T34" s="59">
        <f t="shared" si="8"/>
        <v>0</v>
      </c>
      <c r="U34" s="59">
        <f t="shared" si="9"/>
        <v>0</v>
      </c>
      <c r="V34" s="58"/>
      <c r="W34" s="59"/>
      <c r="X34" s="59"/>
      <c r="Y34" s="59"/>
      <c r="Z34" s="90">
        <f t="shared" si="10"/>
        <v>0</v>
      </c>
      <c r="AA34" s="130">
        <f t="shared" si="11"/>
        <v>80134.72</v>
      </c>
      <c r="AB34" s="140">
        <f t="shared" si="12"/>
        <v>0</v>
      </c>
    </row>
    <row r="35" spans="1:28" s="52" customFormat="1" ht="60">
      <c r="A35" s="54">
        <v>29</v>
      </c>
      <c r="B35" s="62" t="s">
        <v>261</v>
      </c>
      <c r="C35" s="55" t="s">
        <v>507</v>
      </c>
      <c r="D35" s="62" t="s">
        <v>262</v>
      </c>
      <c r="E35" s="62" t="s">
        <v>263</v>
      </c>
      <c r="F35" s="62" t="s">
        <v>422</v>
      </c>
      <c r="G35" s="96">
        <v>124197</v>
      </c>
      <c r="H35" s="97">
        <f t="shared" si="0"/>
        <v>105567.45</v>
      </c>
      <c r="I35" s="97">
        <f t="shared" si="1"/>
        <v>105567.45</v>
      </c>
      <c r="J35" s="97">
        <f t="shared" si="2"/>
        <v>0</v>
      </c>
      <c r="K35" s="57">
        <v>13040.68</v>
      </c>
      <c r="L35" s="77">
        <f t="shared" si="3"/>
        <v>0.10499995974137862</v>
      </c>
      <c r="M35" s="57">
        <f t="shared" si="4"/>
        <v>111156.32</v>
      </c>
      <c r="N35" s="57">
        <f t="shared" si="5"/>
        <v>4700</v>
      </c>
      <c r="O35" s="57">
        <v>0</v>
      </c>
      <c r="P35" s="57">
        <v>0</v>
      </c>
      <c r="Q35" s="57">
        <v>4700</v>
      </c>
      <c r="R35" s="58">
        <f t="shared" si="6"/>
        <v>4883.87</v>
      </c>
      <c r="S35" s="59">
        <f t="shared" si="7"/>
        <v>101572.45</v>
      </c>
      <c r="T35" s="59">
        <f t="shared" si="8"/>
        <v>705</v>
      </c>
      <c r="U35" s="59">
        <f t="shared" si="9"/>
        <v>3995</v>
      </c>
      <c r="V35" s="58"/>
      <c r="W35" s="59"/>
      <c r="X35" s="59"/>
      <c r="Y35" s="59"/>
      <c r="Z35" s="90">
        <f t="shared" si="10"/>
        <v>0</v>
      </c>
      <c r="AA35" s="130">
        <f t="shared" si="11"/>
        <v>111156.31999999999</v>
      </c>
      <c r="AB35" s="140">
        <f t="shared" si="12"/>
        <v>1.4551915228366852E-11</v>
      </c>
    </row>
    <row r="36" spans="1:28" s="52" customFormat="1" ht="84">
      <c r="A36" s="61">
        <v>30</v>
      </c>
      <c r="B36" s="55" t="s">
        <v>55</v>
      </c>
      <c r="C36" s="55" t="s">
        <v>460</v>
      </c>
      <c r="D36" s="55" t="s">
        <v>56</v>
      </c>
      <c r="E36" s="56" t="s">
        <v>57</v>
      </c>
      <c r="F36" s="56" t="s">
        <v>355</v>
      </c>
      <c r="G36" s="96">
        <v>216550</v>
      </c>
      <c r="H36" s="97">
        <f t="shared" si="0"/>
        <v>184067.5</v>
      </c>
      <c r="I36" s="97">
        <f t="shared" si="1"/>
        <v>184067.5</v>
      </c>
      <c r="J36" s="97">
        <f t="shared" si="2"/>
        <v>0</v>
      </c>
      <c r="K36" s="57">
        <v>22737.75</v>
      </c>
      <c r="L36" s="77">
        <f t="shared" si="3"/>
        <v>0.105</v>
      </c>
      <c r="M36" s="57">
        <f t="shared" si="4"/>
        <v>193812.25</v>
      </c>
      <c r="N36" s="57">
        <f t="shared" si="5"/>
        <v>3500</v>
      </c>
      <c r="O36" s="57">
        <v>0</v>
      </c>
      <c r="P36" s="57">
        <v>3500</v>
      </c>
      <c r="Q36" s="57">
        <v>0</v>
      </c>
      <c r="R36" s="58">
        <f t="shared" si="6"/>
        <v>9744.75</v>
      </c>
      <c r="S36" s="59">
        <f t="shared" si="7"/>
        <v>184067.5</v>
      </c>
      <c r="T36" s="59">
        <f t="shared" si="8"/>
        <v>0</v>
      </c>
      <c r="U36" s="59">
        <f t="shared" si="9"/>
        <v>0</v>
      </c>
      <c r="V36" s="58"/>
      <c r="W36" s="59"/>
      <c r="X36" s="59"/>
      <c r="Y36" s="59"/>
      <c r="Z36" s="90">
        <f t="shared" si="10"/>
        <v>0</v>
      </c>
      <c r="AA36" s="130">
        <f t="shared" si="11"/>
        <v>193812.25</v>
      </c>
      <c r="AB36" s="140">
        <f t="shared" si="12"/>
        <v>0</v>
      </c>
    </row>
    <row r="37" spans="1:28" s="52" customFormat="1" ht="84">
      <c r="A37" s="54">
        <v>31</v>
      </c>
      <c r="B37" s="55" t="s">
        <v>135</v>
      </c>
      <c r="C37" s="55" t="s">
        <v>479</v>
      </c>
      <c r="D37" s="55" t="s">
        <v>136</v>
      </c>
      <c r="E37" s="56" t="s">
        <v>137</v>
      </c>
      <c r="F37" s="56" t="s">
        <v>382</v>
      </c>
      <c r="G37" s="96">
        <v>126076</v>
      </c>
      <c r="H37" s="97">
        <f t="shared" si="0"/>
        <v>107164.6</v>
      </c>
      <c r="I37" s="97">
        <f t="shared" si="1"/>
        <v>107164.6</v>
      </c>
      <c r="J37" s="97">
        <f t="shared" si="2"/>
        <v>0</v>
      </c>
      <c r="K37" s="57">
        <v>13237.98</v>
      </c>
      <c r="L37" s="77">
        <f t="shared" si="3"/>
        <v>0.105</v>
      </c>
      <c r="M37" s="57">
        <f t="shared" si="4"/>
        <v>112838.02</v>
      </c>
      <c r="N37" s="57">
        <f t="shared" si="5"/>
        <v>6503.02</v>
      </c>
      <c r="O37" s="57">
        <v>0</v>
      </c>
      <c r="P37" s="57">
        <v>6503.02</v>
      </c>
      <c r="Q37" s="57">
        <v>0</v>
      </c>
      <c r="R37" s="58">
        <f t="shared" si="6"/>
        <v>5673.42</v>
      </c>
      <c r="S37" s="59">
        <f t="shared" si="7"/>
        <v>107164.6</v>
      </c>
      <c r="T37" s="59">
        <f t="shared" si="8"/>
        <v>0</v>
      </c>
      <c r="U37" s="59">
        <f t="shared" si="9"/>
        <v>0</v>
      </c>
      <c r="V37" s="58"/>
      <c r="W37" s="59"/>
      <c r="X37" s="59"/>
      <c r="Y37" s="59"/>
      <c r="Z37" s="90">
        <f t="shared" si="10"/>
        <v>0</v>
      </c>
      <c r="AA37" s="130">
        <f t="shared" si="11"/>
        <v>112838.02</v>
      </c>
      <c r="AB37" s="140">
        <f t="shared" si="12"/>
        <v>0</v>
      </c>
    </row>
    <row r="38" spans="1:28" s="52" customFormat="1" ht="60">
      <c r="A38" s="61">
        <v>32</v>
      </c>
      <c r="B38" s="55" t="s">
        <v>130</v>
      </c>
      <c r="C38" s="55" t="s">
        <v>477</v>
      </c>
      <c r="D38" s="55" t="s">
        <v>131</v>
      </c>
      <c r="E38" s="56" t="s">
        <v>132</v>
      </c>
      <c r="F38" s="56" t="s">
        <v>380</v>
      </c>
      <c r="G38" s="96">
        <v>113293</v>
      </c>
      <c r="H38" s="97">
        <f t="shared" si="0"/>
        <v>96299.05</v>
      </c>
      <c r="I38" s="97">
        <f t="shared" si="1"/>
        <v>96299.05</v>
      </c>
      <c r="J38" s="97">
        <f t="shared" si="2"/>
        <v>0</v>
      </c>
      <c r="K38" s="57">
        <v>11895.77</v>
      </c>
      <c r="L38" s="77">
        <f t="shared" si="3"/>
        <v>0.10500004413335334</v>
      </c>
      <c r="M38" s="57">
        <f t="shared" si="4"/>
        <v>101397.23</v>
      </c>
      <c r="N38" s="57">
        <f t="shared" si="5"/>
        <v>4300</v>
      </c>
      <c r="O38" s="57">
        <v>0</v>
      </c>
      <c r="P38" s="57">
        <v>4300</v>
      </c>
      <c r="Q38" s="57">
        <v>0</v>
      </c>
      <c r="R38" s="58">
        <v>5098.18</v>
      </c>
      <c r="S38" s="59">
        <f t="shared" si="7"/>
        <v>96299.05</v>
      </c>
      <c r="T38" s="59">
        <f t="shared" si="8"/>
        <v>0</v>
      </c>
      <c r="U38" s="59">
        <f t="shared" si="9"/>
        <v>0</v>
      </c>
      <c r="V38" s="58"/>
      <c r="W38" s="59"/>
      <c r="X38" s="59"/>
      <c r="Y38" s="59"/>
      <c r="Z38" s="90">
        <f t="shared" si="10"/>
        <v>0</v>
      </c>
      <c r="AA38" s="130">
        <f t="shared" si="11"/>
        <v>101397.23000000001</v>
      </c>
      <c r="AB38" s="140">
        <f t="shared" si="12"/>
        <v>-1.4551915228366852E-11</v>
      </c>
    </row>
    <row r="39" spans="1:28" s="52" customFormat="1" ht="84">
      <c r="A39" s="54">
        <v>33</v>
      </c>
      <c r="B39" s="55" t="s">
        <v>64</v>
      </c>
      <c r="C39" s="55" t="s">
        <v>462</v>
      </c>
      <c r="D39" s="55" t="s">
        <v>65</v>
      </c>
      <c r="E39" s="56" t="s">
        <v>66</v>
      </c>
      <c r="F39" s="56" t="s">
        <v>358</v>
      </c>
      <c r="G39" s="96">
        <v>151332</v>
      </c>
      <c r="H39" s="97">
        <f aca="true" t="shared" si="13" ref="H39:H70">ROUNDDOWN(85%*G39,2)</f>
        <v>128632.2</v>
      </c>
      <c r="I39" s="97">
        <f aca="true" t="shared" si="14" ref="I39:I70">S39+U39</f>
        <v>128632.2</v>
      </c>
      <c r="J39" s="97">
        <f aca="true" t="shared" si="15" ref="J39:J70">H39-I39</f>
        <v>0</v>
      </c>
      <c r="K39" s="57">
        <v>15889.86</v>
      </c>
      <c r="L39" s="77">
        <f aca="true" t="shared" si="16" ref="L39:L70">K39*100%/G39</f>
        <v>0.10500000000000001</v>
      </c>
      <c r="M39" s="57">
        <f aca="true" t="shared" si="17" ref="M39:M70">G39-K39</f>
        <v>135442.14</v>
      </c>
      <c r="N39" s="57">
        <f aca="true" t="shared" si="18" ref="N39:N70">O39+P39+Q39</f>
        <v>6000</v>
      </c>
      <c r="O39" s="57">
        <v>0</v>
      </c>
      <c r="P39" s="57">
        <v>6000</v>
      </c>
      <c r="Q39" s="57">
        <v>0</v>
      </c>
      <c r="R39" s="58">
        <f aca="true" t="shared" si="19" ref="R39:R61">ROUND(G39*4.5%-T39,2)</f>
        <v>6809.94</v>
      </c>
      <c r="S39" s="59">
        <f aca="true" t="shared" si="20" ref="S39:S70">ROUND(G39*85%-U39,2)</f>
        <v>128632.2</v>
      </c>
      <c r="T39" s="59">
        <f aca="true" t="shared" si="21" ref="T39:T70">ROUND(Q39*0.15,2)</f>
        <v>0</v>
      </c>
      <c r="U39" s="59">
        <f aca="true" t="shared" si="22" ref="U39:U70">ROUND(Q39*0.85,2)</f>
        <v>0</v>
      </c>
      <c r="V39" s="58"/>
      <c r="W39" s="59"/>
      <c r="X39" s="59"/>
      <c r="Y39" s="59"/>
      <c r="Z39" s="90">
        <f t="shared" si="10"/>
        <v>0</v>
      </c>
      <c r="AA39" s="130">
        <f t="shared" si="11"/>
        <v>135442.13999999998</v>
      </c>
      <c r="AB39" s="140">
        <f t="shared" si="12"/>
        <v>1.4551915228366852E-11</v>
      </c>
    </row>
    <row r="40" spans="1:28" s="52" customFormat="1" ht="72">
      <c r="A40" s="61">
        <v>34</v>
      </c>
      <c r="B40" s="62" t="s">
        <v>216</v>
      </c>
      <c r="C40" s="55" t="s">
        <v>499</v>
      </c>
      <c r="D40" s="62" t="s">
        <v>217</v>
      </c>
      <c r="E40" s="62" t="s">
        <v>218</v>
      </c>
      <c r="F40" s="62" t="s">
        <v>409</v>
      </c>
      <c r="G40" s="98">
        <v>127159</v>
      </c>
      <c r="H40" s="97">
        <f t="shared" si="13"/>
        <v>108085.15</v>
      </c>
      <c r="I40" s="97">
        <f t="shared" si="14"/>
        <v>108085.15</v>
      </c>
      <c r="J40" s="97">
        <f t="shared" si="15"/>
        <v>0</v>
      </c>
      <c r="K40" s="57">
        <v>13351.69</v>
      </c>
      <c r="L40" s="77">
        <f t="shared" si="16"/>
        <v>0.10499996067914973</v>
      </c>
      <c r="M40" s="57">
        <f t="shared" si="17"/>
        <v>113807.31</v>
      </c>
      <c r="N40" s="57">
        <f t="shared" si="18"/>
        <v>5000</v>
      </c>
      <c r="O40" s="57">
        <v>0</v>
      </c>
      <c r="P40" s="57">
        <v>5000</v>
      </c>
      <c r="Q40" s="57">
        <v>0</v>
      </c>
      <c r="R40" s="58">
        <f t="shared" si="19"/>
        <v>5722.16</v>
      </c>
      <c r="S40" s="59">
        <f t="shared" si="20"/>
        <v>108085.15</v>
      </c>
      <c r="T40" s="59">
        <f t="shared" si="21"/>
        <v>0</v>
      </c>
      <c r="U40" s="59">
        <f t="shared" si="22"/>
        <v>0</v>
      </c>
      <c r="V40" s="58"/>
      <c r="W40" s="59"/>
      <c r="X40" s="59"/>
      <c r="Y40" s="59"/>
      <c r="Z40" s="90">
        <f t="shared" si="10"/>
        <v>0</v>
      </c>
      <c r="AA40" s="130">
        <f t="shared" si="11"/>
        <v>113807.31</v>
      </c>
      <c r="AB40" s="140">
        <f t="shared" si="12"/>
        <v>0</v>
      </c>
    </row>
    <row r="41" spans="1:28" s="52" customFormat="1" ht="48">
      <c r="A41" s="54">
        <v>35</v>
      </c>
      <c r="B41" s="55" t="s">
        <v>112</v>
      </c>
      <c r="C41" s="55" t="s">
        <v>472</v>
      </c>
      <c r="D41" s="55" t="s">
        <v>113</v>
      </c>
      <c r="E41" s="56" t="s">
        <v>114</v>
      </c>
      <c r="F41" s="56" t="s">
        <v>374</v>
      </c>
      <c r="G41" s="96">
        <v>93821</v>
      </c>
      <c r="H41" s="97">
        <f t="shared" si="13"/>
        <v>79747.85</v>
      </c>
      <c r="I41" s="97">
        <f t="shared" si="14"/>
        <v>79747.85</v>
      </c>
      <c r="J41" s="97">
        <f t="shared" si="15"/>
        <v>0</v>
      </c>
      <c r="K41" s="57">
        <v>9851.2</v>
      </c>
      <c r="L41" s="77">
        <f t="shared" si="16"/>
        <v>0.10499994670702723</v>
      </c>
      <c r="M41" s="57">
        <f t="shared" si="17"/>
        <v>83969.8</v>
      </c>
      <c r="N41" s="57">
        <f t="shared" si="18"/>
        <v>5800</v>
      </c>
      <c r="O41" s="57">
        <v>0</v>
      </c>
      <c r="P41" s="57">
        <v>5800</v>
      </c>
      <c r="Q41" s="57">
        <v>0</v>
      </c>
      <c r="R41" s="58">
        <f t="shared" si="19"/>
        <v>4221.95</v>
      </c>
      <c r="S41" s="59">
        <f t="shared" si="20"/>
        <v>79747.85</v>
      </c>
      <c r="T41" s="59">
        <f t="shared" si="21"/>
        <v>0</v>
      </c>
      <c r="U41" s="59">
        <f t="shared" si="22"/>
        <v>0</v>
      </c>
      <c r="V41" s="58"/>
      <c r="W41" s="59"/>
      <c r="X41" s="59"/>
      <c r="Y41" s="59"/>
      <c r="Z41" s="90">
        <f t="shared" si="10"/>
        <v>0</v>
      </c>
      <c r="AA41" s="130">
        <f t="shared" si="11"/>
        <v>83969.8</v>
      </c>
      <c r="AB41" s="140">
        <f t="shared" si="12"/>
        <v>0</v>
      </c>
    </row>
    <row r="42" spans="1:28" s="52" customFormat="1" ht="60">
      <c r="A42" s="61">
        <v>36</v>
      </c>
      <c r="B42" s="55" t="s">
        <v>43</v>
      </c>
      <c r="C42" s="55" t="s">
        <v>456</v>
      </c>
      <c r="D42" s="55" t="s">
        <v>44</v>
      </c>
      <c r="E42" s="56" t="s">
        <v>45</v>
      </c>
      <c r="F42" s="56" t="s">
        <v>351</v>
      </c>
      <c r="G42" s="96">
        <v>256610</v>
      </c>
      <c r="H42" s="97">
        <f t="shared" si="13"/>
        <v>218118.5</v>
      </c>
      <c r="I42" s="97">
        <f t="shared" si="14"/>
        <v>218118.5</v>
      </c>
      <c r="J42" s="97">
        <f t="shared" si="15"/>
        <v>0</v>
      </c>
      <c r="K42" s="57">
        <v>26944.05</v>
      </c>
      <c r="L42" s="77">
        <f t="shared" si="16"/>
        <v>0.105</v>
      </c>
      <c r="M42" s="57">
        <f t="shared" si="17"/>
        <v>229665.95</v>
      </c>
      <c r="N42" s="57">
        <f t="shared" si="18"/>
        <v>4100</v>
      </c>
      <c r="O42" s="57">
        <v>0</v>
      </c>
      <c r="P42" s="57">
        <v>4100</v>
      </c>
      <c r="Q42" s="57">
        <v>0</v>
      </c>
      <c r="R42" s="58">
        <f t="shared" si="19"/>
        <v>11547.45</v>
      </c>
      <c r="S42" s="59">
        <f t="shared" si="20"/>
        <v>218118.5</v>
      </c>
      <c r="T42" s="59">
        <f t="shared" si="21"/>
        <v>0</v>
      </c>
      <c r="U42" s="59">
        <f t="shared" si="22"/>
        <v>0</v>
      </c>
      <c r="V42" s="58"/>
      <c r="W42" s="59"/>
      <c r="X42" s="59"/>
      <c r="Y42" s="59"/>
      <c r="Z42" s="90">
        <f t="shared" si="10"/>
        <v>0</v>
      </c>
      <c r="AA42" s="130">
        <f t="shared" si="11"/>
        <v>229665.95</v>
      </c>
      <c r="AB42" s="140">
        <f t="shared" si="12"/>
        <v>0</v>
      </c>
    </row>
    <row r="43" spans="1:28" s="52" customFormat="1" ht="60">
      <c r="A43" s="54">
        <v>37</v>
      </c>
      <c r="B43" s="56" t="s">
        <v>321</v>
      </c>
      <c r="C43" s="55" t="s">
        <v>521</v>
      </c>
      <c r="D43" s="56" t="s">
        <v>322</v>
      </c>
      <c r="E43" s="56" t="s">
        <v>323</v>
      </c>
      <c r="F43" s="56" t="s">
        <v>441</v>
      </c>
      <c r="G43" s="96">
        <v>146576</v>
      </c>
      <c r="H43" s="97">
        <f t="shared" si="13"/>
        <v>124589.6</v>
      </c>
      <c r="I43" s="97">
        <f t="shared" si="14"/>
        <v>124589.6</v>
      </c>
      <c r="J43" s="97">
        <f t="shared" si="15"/>
        <v>0</v>
      </c>
      <c r="K43" s="57">
        <v>15390.48</v>
      </c>
      <c r="L43" s="77">
        <f t="shared" si="16"/>
        <v>0.105</v>
      </c>
      <c r="M43" s="57">
        <f t="shared" si="17"/>
        <v>131185.52</v>
      </c>
      <c r="N43" s="57">
        <f t="shared" si="18"/>
        <v>2600</v>
      </c>
      <c r="O43" s="57">
        <v>0</v>
      </c>
      <c r="P43" s="57">
        <v>2600</v>
      </c>
      <c r="Q43" s="57">
        <v>0</v>
      </c>
      <c r="R43" s="58">
        <f t="shared" si="19"/>
        <v>6595.92</v>
      </c>
      <c r="S43" s="59">
        <f t="shared" si="20"/>
        <v>124589.6</v>
      </c>
      <c r="T43" s="59">
        <f t="shared" si="21"/>
        <v>0</v>
      </c>
      <c r="U43" s="59">
        <f t="shared" si="22"/>
        <v>0</v>
      </c>
      <c r="V43" s="58"/>
      <c r="W43" s="59"/>
      <c r="X43" s="59"/>
      <c r="Y43" s="59"/>
      <c r="Z43" s="90">
        <f t="shared" si="10"/>
        <v>0</v>
      </c>
      <c r="AA43" s="130">
        <f t="shared" si="11"/>
        <v>131185.52000000002</v>
      </c>
      <c r="AB43" s="140">
        <f t="shared" si="12"/>
        <v>-1.4551915228366852E-11</v>
      </c>
    </row>
    <row r="44" spans="1:28" s="52" customFormat="1" ht="96">
      <c r="A44" s="61">
        <v>38</v>
      </c>
      <c r="B44" s="56" t="s">
        <v>318</v>
      </c>
      <c r="C44" s="55" t="s">
        <v>520</v>
      </c>
      <c r="D44" s="56" t="s">
        <v>319</v>
      </c>
      <c r="E44" s="56" t="s">
        <v>320</v>
      </c>
      <c r="F44" s="56" t="s">
        <v>440</v>
      </c>
      <c r="G44" s="96">
        <v>96386</v>
      </c>
      <c r="H44" s="97">
        <f t="shared" si="13"/>
        <v>81928.1</v>
      </c>
      <c r="I44" s="97">
        <f t="shared" si="14"/>
        <v>81928.1</v>
      </c>
      <c r="J44" s="97">
        <f t="shared" si="15"/>
        <v>0</v>
      </c>
      <c r="K44" s="57">
        <v>10120.53</v>
      </c>
      <c r="L44" s="77">
        <f t="shared" si="16"/>
        <v>0.10500000000000001</v>
      </c>
      <c r="M44" s="57">
        <f t="shared" si="17"/>
        <v>86265.47</v>
      </c>
      <c r="N44" s="57">
        <f t="shared" si="18"/>
        <v>4699.99</v>
      </c>
      <c r="O44" s="57">
        <v>0</v>
      </c>
      <c r="P44" s="57">
        <v>4699.99</v>
      </c>
      <c r="Q44" s="57">
        <v>0</v>
      </c>
      <c r="R44" s="58">
        <f t="shared" si="19"/>
        <v>4337.37</v>
      </c>
      <c r="S44" s="59">
        <f t="shared" si="20"/>
        <v>81928.1</v>
      </c>
      <c r="T44" s="59">
        <f t="shared" si="21"/>
        <v>0</v>
      </c>
      <c r="U44" s="59">
        <f t="shared" si="22"/>
        <v>0</v>
      </c>
      <c r="V44" s="58"/>
      <c r="W44" s="59"/>
      <c r="X44" s="59"/>
      <c r="Y44" s="59"/>
      <c r="Z44" s="90">
        <f t="shared" si="10"/>
        <v>0</v>
      </c>
      <c r="AA44" s="130">
        <f t="shared" si="11"/>
        <v>86265.47</v>
      </c>
      <c r="AB44" s="140">
        <f t="shared" si="12"/>
        <v>0</v>
      </c>
    </row>
    <row r="45" spans="1:28" s="52" customFormat="1" ht="36">
      <c r="A45" s="54">
        <v>39</v>
      </c>
      <c r="B45" s="56" t="s">
        <v>297</v>
      </c>
      <c r="C45" s="55" t="s">
        <v>516</v>
      </c>
      <c r="D45" s="56" t="s">
        <v>298</v>
      </c>
      <c r="E45" s="56" t="s">
        <v>548</v>
      </c>
      <c r="F45" s="56" t="s">
        <v>384</v>
      </c>
      <c r="G45" s="96">
        <v>355916</v>
      </c>
      <c r="H45" s="97">
        <f t="shared" si="13"/>
        <v>302528.6</v>
      </c>
      <c r="I45" s="97">
        <f t="shared" si="14"/>
        <v>302528.6</v>
      </c>
      <c r="J45" s="97">
        <f t="shared" si="15"/>
        <v>0</v>
      </c>
      <c r="K45" s="57">
        <v>37371.18</v>
      </c>
      <c r="L45" s="77">
        <f t="shared" si="16"/>
        <v>0.105</v>
      </c>
      <c r="M45" s="57">
        <f t="shared" si="17"/>
        <v>318544.82</v>
      </c>
      <c r="N45" s="57">
        <f t="shared" si="18"/>
        <v>18920</v>
      </c>
      <c r="O45" s="57">
        <v>0</v>
      </c>
      <c r="P45" s="57">
        <v>18920</v>
      </c>
      <c r="Q45" s="57">
        <v>0</v>
      </c>
      <c r="R45" s="58">
        <f t="shared" si="19"/>
        <v>16016.22</v>
      </c>
      <c r="S45" s="59">
        <f t="shared" si="20"/>
        <v>302528.6</v>
      </c>
      <c r="T45" s="59">
        <f t="shared" si="21"/>
        <v>0</v>
      </c>
      <c r="U45" s="59">
        <f t="shared" si="22"/>
        <v>0</v>
      </c>
      <c r="V45" s="58"/>
      <c r="W45" s="59"/>
      <c r="X45" s="59"/>
      <c r="Y45" s="59"/>
      <c r="Z45" s="90">
        <f t="shared" si="10"/>
        <v>0</v>
      </c>
      <c r="AA45" s="130">
        <f t="shared" si="11"/>
        <v>318544.81999999995</v>
      </c>
      <c r="AB45" s="140">
        <f t="shared" si="12"/>
        <v>5.820766091346741E-11</v>
      </c>
    </row>
    <row r="46" spans="1:28" s="52" customFormat="1" ht="36">
      <c r="A46" s="61">
        <v>40</v>
      </c>
      <c r="B46" s="56" t="s">
        <v>336</v>
      </c>
      <c r="C46" s="55" t="s">
        <v>525</v>
      </c>
      <c r="D46" s="56" t="s">
        <v>337</v>
      </c>
      <c r="E46" s="56" t="s">
        <v>338</v>
      </c>
      <c r="F46" s="65" t="s">
        <v>446</v>
      </c>
      <c r="G46" s="98">
        <v>129151</v>
      </c>
      <c r="H46" s="97">
        <f t="shared" si="13"/>
        <v>109778.35</v>
      </c>
      <c r="I46" s="97">
        <f t="shared" si="14"/>
        <v>109778.35</v>
      </c>
      <c r="J46" s="97">
        <f t="shared" si="15"/>
        <v>0</v>
      </c>
      <c r="K46" s="57">
        <v>13560.85</v>
      </c>
      <c r="L46" s="77">
        <f t="shared" si="16"/>
        <v>0.1049999612856269</v>
      </c>
      <c r="M46" s="57">
        <f t="shared" si="17"/>
        <v>115590.15</v>
      </c>
      <c r="N46" s="57">
        <f t="shared" si="18"/>
        <v>6820</v>
      </c>
      <c r="O46" s="57">
        <v>0</v>
      </c>
      <c r="P46" s="57">
        <v>6820</v>
      </c>
      <c r="Q46" s="57">
        <v>0</v>
      </c>
      <c r="R46" s="58">
        <f t="shared" si="19"/>
        <v>5811.8</v>
      </c>
      <c r="S46" s="59">
        <f t="shared" si="20"/>
        <v>109778.35</v>
      </c>
      <c r="T46" s="59">
        <f t="shared" si="21"/>
        <v>0</v>
      </c>
      <c r="U46" s="59">
        <f t="shared" si="22"/>
        <v>0</v>
      </c>
      <c r="V46" s="58"/>
      <c r="W46" s="59"/>
      <c r="X46" s="59"/>
      <c r="Y46" s="59"/>
      <c r="Z46" s="90">
        <f t="shared" si="10"/>
        <v>0</v>
      </c>
      <c r="AA46" s="130">
        <f t="shared" si="11"/>
        <v>115590.15000000001</v>
      </c>
      <c r="AB46" s="140">
        <f t="shared" si="12"/>
        <v>-1.4551915228366852E-11</v>
      </c>
    </row>
    <row r="47" spans="1:28" s="52" customFormat="1" ht="48">
      <c r="A47" s="54">
        <v>41</v>
      </c>
      <c r="B47" s="55" t="s">
        <v>100</v>
      </c>
      <c r="C47" s="55" t="s">
        <v>469</v>
      </c>
      <c r="D47" s="55" t="s">
        <v>101</v>
      </c>
      <c r="E47" s="56" t="s">
        <v>102</v>
      </c>
      <c r="F47" s="56" t="s">
        <v>370</v>
      </c>
      <c r="G47" s="96">
        <v>85155</v>
      </c>
      <c r="H47" s="97">
        <f t="shared" si="13"/>
        <v>72381.75</v>
      </c>
      <c r="I47" s="97">
        <f t="shared" si="14"/>
        <v>72381.75</v>
      </c>
      <c r="J47" s="97">
        <f t="shared" si="15"/>
        <v>0</v>
      </c>
      <c r="K47" s="57">
        <v>8941.27</v>
      </c>
      <c r="L47" s="77">
        <f t="shared" si="16"/>
        <v>0.10499994128354179</v>
      </c>
      <c r="M47" s="57">
        <f t="shared" si="17"/>
        <v>76213.73</v>
      </c>
      <c r="N47" s="57">
        <f t="shared" si="18"/>
        <v>6850</v>
      </c>
      <c r="O47" s="57">
        <v>0</v>
      </c>
      <c r="P47" s="57">
        <v>6850</v>
      </c>
      <c r="Q47" s="57">
        <v>0</v>
      </c>
      <c r="R47" s="58">
        <f t="shared" si="19"/>
        <v>3831.98</v>
      </c>
      <c r="S47" s="59">
        <f t="shared" si="20"/>
        <v>72381.75</v>
      </c>
      <c r="T47" s="59">
        <f t="shared" si="21"/>
        <v>0</v>
      </c>
      <c r="U47" s="59">
        <f t="shared" si="22"/>
        <v>0</v>
      </c>
      <c r="V47" s="58"/>
      <c r="W47" s="59"/>
      <c r="X47" s="59"/>
      <c r="Y47" s="59"/>
      <c r="Z47" s="90">
        <f t="shared" si="10"/>
        <v>0</v>
      </c>
      <c r="AA47" s="130">
        <f t="shared" si="11"/>
        <v>76213.73</v>
      </c>
      <c r="AB47" s="140">
        <f t="shared" si="12"/>
        <v>0</v>
      </c>
    </row>
    <row r="48" spans="1:28" s="52" customFormat="1" ht="36">
      <c r="A48" s="61">
        <v>42</v>
      </c>
      <c r="B48" s="55" t="s">
        <v>103</v>
      </c>
      <c r="C48" s="55" t="s">
        <v>470</v>
      </c>
      <c r="D48" s="55" t="s">
        <v>104</v>
      </c>
      <c r="E48" s="56" t="s">
        <v>105</v>
      </c>
      <c r="F48" s="56" t="s">
        <v>371</v>
      </c>
      <c r="G48" s="96">
        <v>89701</v>
      </c>
      <c r="H48" s="97">
        <f t="shared" si="13"/>
        <v>76245.85</v>
      </c>
      <c r="I48" s="97">
        <f t="shared" si="14"/>
        <v>76245.85</v>
      </c>
      <c r="J48" s="97">
        <f t="shared" si="15"/>
        <v>0</v>
      </c>
      <c r="K48" s="57">
        <v>9418.6</v>
      </c>
      <c r="L48" s="77">
        <f t="shared" si="16"/>
        <v>0.10499994425926133</v>
      </c>
      <c r="M48" s="57">
        <f t="shared" si="17"/>
        <v>80282.4</v>
      </c>
      <c r="N48" s="57">
        <f t="shared" si="18"/>
        <v>432.04</v>
      </c>
      <c r="O48" s="57">
        <v>0</v>
      </c>
      <c r="P48" s="57">
        <v>432.04</v>
      </c>
      <c r="Q48" s="57">
        <v>0</v>
      </c>
      <c r="R48" s="58">
        <f t="shared" si="19"/>
        <v>4036.55</v>
      </c>
      <c r="S48" s="59">
        <f t="shared" si="20"/>
        <v>76245.85</v>
      </c>
      <c r="T48" s="59">
        <f t="shared" si="21"/>
        <v>0</v>
      </c>
      <c r="U48" s="59">
        <f t="shared" si="22"/>
        <v>0</v>
      </c>
      <c r="V48" s="58"/>
      <c r="W48" s="59"/>
      <c r="X48" s="59"/>
      <c r="Y48" s="59"/>
      <c r="Z48" s="90">
        <f t="shared" si="10"/>
        <v>0</v>
      </c>
      <c r="AA48" s="130">
        <f t="shared" si="11"/>
        <v>80282.40000000001</v>
      </c>
      <c r="AB48" s="140">
        <f t="shared" si="12"/>
        <v>-1.4551915228366852E-11</v>
      </c>
    </row>
    <row r="49" spans="1:28" s="52" customFormat="1" ht="60">
      <c r="A49" s="54">
        <v>43</v>
      </c>
      <c r="B49" s="55" t="s">
        <v>49</v>
      </c>
      <c r="C49" s="55" t="s">
        <v>458</v>
      </c>
      <c r="D49" s="55" t="s">
        <v>50</v>
      </c>
      <c r="E49" s="56" t="s">
        <v>51</v>
      </c>
      <c r="F49" s="56" t="s">
        <v>353</v>
      </c>
      <c r="G49" s="96">
        <v>235750</v>
      </c>
      <c r="H49" s="97">
        <f t="shared" si="13"/>
        <v>200387.5</v>
      </c>
      <c r="I49" s="97">
        <f t="shared" si="14"/>
        <v>200387.5</v>
      </c>
      <c r="J49" s="97">
        <f t="shared" si="15"/>
        <v>0</v>
      </c>
      <c r="K49" s="57">
        <v>24753.75</v>
      </c>
      <c r="L49" s="77">
        <f t="shared" si="16"/>
        <v>0.105</v>
      </c>
      <c r="M49" s="57">
        <f t="shared" si="17"/>
        <v>210996.25</v>
      </c>
      <c r="N49" s="57">
        <f t="shared" si="18"/>
        <v>0</v>
      </c>
      <c r="O49" s="57">
        <v>0</v>
      </c>
      <c r="P49" s="57">
        <v>0</v>
      </c>
      <c r="Q49" s="57">
        <v>0</v>
      </c>
      <c r="R49" s="58">
        <f t="shared" si="19"/>
        <v>10608.75</v>
      </c>
      <c r="S49" s="59">
        <f t="shared" si="20"/>
        <v>200387.5</v>
      </c>
      <c r="T49" s="59">
        <f t="shared" si="21"/>
        <v>0</v>
      </c>
      <c r="U49" s="59">
        <f t="shared" si="22"/>
        <v>0</v>
      </c>
      <c r="V49" s="58"/>
      <c r="W49" s="59"/>
      <c r="X49" s="59"/>
      <c r="Y49" s="59"/>
      <c r="Z49" s="90">
        <f t="shared" si="10"/>
        <v>0</v>
      </c>
      <c r="AA49" s="130">
        <f t="shared" si="11"/>
        <v>210996.25</v>
      </c>
      <c r="AB49" s="140">
        <f t="shared" si="12"/>
        <v>0</v>
      </c>
    </row>
    <row r="50" spans="1:28" s="52" customFormat="1" ht="60">
      <c r="A50" s="61">
        <v>44</v>
      </c>
      <c r="B50" s="62" t="s">
        <v>255</v>
      </c>
      <c r="C50" s="55" t="s">
        <v>506</v>
      </c>
      <c r="D50" s="62" t="s">
        <v>256</v>
      </c>
      <c r="E50" s="62" t="s">
        <v>257</v>
      </c>
      <c r="F50" s="62" t="s">
        <v>420</v>
      </c>
      <c r="G50" s="96">
        <v>334900</v>
      </c>
      <c r="H50" s="97">
        <f t="shared" si="13"/>
        <v>284665</v>
      </c>
      <c r="I50" s="97">
        <f t="shared" si="14"/>
        <v>284665</v>
      </c>
      <c r="J50" s="97">
        <f t="shared" si="15"/>
        <v>0</v>
      </c>
      <c r="K50" s="57">
        <v>35164.5</v>
      </c>
      <c r="L50" s="77">
        <f t="shared" si="16"/>
        <v>0.105</v>
      </c>
      <c r="M50" s="57">
        <f t="shared" si="17"/>
        <v>299735.5</v>
      </c>
      <c r="N50" s="57">
        <f t="shared" si="18"/>
        <v>0</v>
      </c>
      <c r="O50" s="57">
        <v>0</v>
      </c>
      <c r="P50" s="57">
        <v>0</v>
      </c>
      <c r="Q50" s="57">
        <v>0</v>
      </c>
      <c r="R50" s="58">
        <f t="shared" si="19"/>
        <v>15070.5</v>
      </c>
      <c r="S50" s="59">
        <f t="shared" si="20"/>
        <v>284665</v>
      </c>
      <c r="T50" s="59">
        <f t="shared" si="21"/>
        <v>0</v>
      </c>
      <c r="U50" s="59">
        <f t="shared" si="22"/>
        <v>0</v>
      </c>
      <c r="V50" s="58"/>
      <c r="W50" s="59"/>
      <c r="X50" s="59"/>
      <c r="Y50" s="59"/>
      <c r="Z50" s="90">
        <f t="shared" si="10"/>
        <v>0</v>
      </c>
      <c r="AA50" s="130">
        <f t="shared" si="11"/>
        <v>299735.5</v>
      </c>
      <c r="AB50" s="140">
        <f t="shared" si="12"/>
        <v>0</v>
      </c>
    </row>
    <row r="51" spans="1:28" s="52" customFormat="1" ht="96">
      <c r="A51" s="54">
        <v>45</v>
      </c>
      <c r="B51" s="55" t="s">
        <v>174</v>
      </c>
      <c r="C51" s="55" t="s">
        <v>487</v>
      </c>
      <c r="D51" s="55" t="s">
        <v>175</v>
      </c>
      <c r="E51" s="56" t="s">
        <v>176</v>
      </c>
      <c r="F51" s="56" t="s">
        <v>395</v>
      </c>
      <c r="G51" s="96">
        <v>737660</v>
      </c>
      <c r="H51" s="97">
        <f t="shared" si="13"/>
        <v>627011</v>
      </c>
      <c r="I51" s="97">
        <f t="shared" si="14"/>
        <v>627011</v>
      </c>
      <c r="J51" s="97">
        <f t="shared" si="15"/>
        <v>0</v>
      </c>
      <c r="K51" s="57">
        <v>77454.3</v>
      </c>
      <c r="L51" s="77">
        <f t="shared" si="16"/>
        <v>0.10500000000000001</v>
      </c>
      <c r="M51" s="57">
        <f t="shared" si="17"/>
        <v>660205.7</v>
      </c>
      <c r="N51" s="57">
        <f t="shared" si="18"/>
        <v>1000</v>
      </c>
      <c r="O51" s="57">
        <v>0</v>
      </c>
      <c r="P51" s="57">
        <v>1000</v>
      </c>
      <c r="Q51" s="57">
        <v>0</v>
      </c>
      <c r="R51" s="58">
        <f t="shared" si="19"/>
        <v>33194.7</v>
      </c>
      <c r="S51" s="59">
        <f t="shared" si="20"/>
        <v>627011</v>
      </c>
      <c r="T51" s="59">
        <f t="shared" si="21"/>
        <v>0</v>
      </c>
      <c r="U51" s="59">
        <f t="shared" si="22"/>
        <v>0</v>
      </c>
      <c r="V51" s="58"/>
      <c r="W51" s="59"/>
      <c r="X51" s="59"/>
      <c r="Y51" s="59"/>
      <c r="Z51" s="90">
        <f t="shared" si="10"/>
        <v>0</v>
      </c>
      <c r="AA51" s="130">
        <f t="shared" si="11"/>
        <v>660205.7</v>
      </c>
      <c r="AB51" s="140">
        <f t="shared" si="12"/>
        <v>0</v>
      </c>
    </row>
    <row r="52" spans="1:28" s="52" customFormat="1" ht="72">
      <c r="A52" s="61">
        <v>46</v>
      </c>
      <c r="B52" s="62" t="s">
        <v>195</v>
      </c>
      <c r="C52" s="55" t="s">
        <v>493</v>
      </c>
      <c r="D52" s="62" t="s">
        <v>196</v>
      </c>
      <c r="E52" s="62" t="s">
        <v>197</v>
      </c>
      <c r="F52" s="62" t="s">
        <v>402</v>
      </c>
      <c r="G52" s="98">
        <v>250150</v>
      </c>
      <c r="H52" s="97">
        <f t="shared" si="13"/>
        <v>212627.5</v>
      </c>
      <c r="I52" s="97">
        <f t="shared" si="14"/>
        <v>212627.5</v>
      </c>
      <c r="J52" s="97">
        <f t="shared" si="15"/>
        <v>0</v>
      </c>
      <c r="K52" s="57">
        <v>26265.75</v>
      </c>
      <c r="L52" s="77">
        <f t="shared" si="16"/>
        <v>0.105</v>
      </c>
      <c r="M52" s="57">
        <f t="shared" si="17"/>
        <v>223884.25</v>
      </c>
      <c r="N52" s="57">
        <f t="shared" si="18"/>
        <v>2391</v>
      </c>
      <c r="O52" s="57">
        <v>0</v>
      </c>
      <c r="P52" s="57">
        <v>2391</v>
      </c>
      <c r="Q52" s="57">
        <v>0</v>
      </c>
      <c r="R52" s="58">
        <f t="shared" si="19"/>
        <v>11256.75</v>
      </c>
      <c r="S52" s="59">
        <f t="shared" si="20"/>
        <v>212627.5</v>
      </c>
      <c r="T52" s="59">
        <f t="shared" si="21"/>
        <v>0</v>
      </c>
      <c r="U52" s="59">
        <f t="shared" si="22"/>
        <v>0</v>
      </c>
      <c r="V52" s="58"/>
      <c r="W52" s="59"/>
      <c r="X52" s="59"/>
      <c r="Y52" s="59"/>
      <c r="Z52" s="90">
        <f t="shared" si="10"/>
        <v>0</v>
      </c>
      <c r="AA52" s="130">
        <f t="shared" si="11"/>
        <v>223884.25</v>
      </c>
      <c r="AB52" s="140">
        <f t="shared" si="12"/>
        <v>0</v>
      </c>
    </row>
    <row r="53" spans="1:28" s="52" customFormat="1" ht="60">
      <c r="A53" s="54">
        <v>47</v>
      </c>
      <c r="B53" s="62" t="s">
        <v>201</v>
      </c>
      <c r="C53" s="55" t="s">
        <v>495</v>
      </c>
      <c r="D53" s="62" t="s">
        <v>202</v>
      </c>
      <c r="E53" s="62" t="s">
        <v>203</v>
      </c>
      <c r="F53" s="62" t="s">
        <v>404</v>
      </c>
      <c r="G53" s="98">
        <v>148689</v>
      </c>
      <c r="H53" s="97">
        <f t="shared" si="13"/>
        <v>126385.65</v>
      </c>
      <c r="I53" s="97">
        <f t="shared" si="14"/>
        <v>126385.65</v>
      </c>
      <c r="J53" s="97">
        <f t="shared" si="15"/>
        <v>0</v>
      </c>
      <c r="K53" s="57">
        <v>15612.34</v>
      </c>
      <c r="L53" s="77">
        <f t="shared" si="16"/>
        <v>0.10499996637276462</v>
      </c>
      <c r="M53" s="57">
        <f t="shared" si="17"/>
        <v>133076.66</v>
      </c>
      <c r="N53" s="57">
        <f t="shared" si="18"/>
        <v>5049</v>
      </c>
      <c r="O53" s="57">
        <v>0</v>
      </c>
      <c r="P53" s="57">
        <v>5049</v>
      </c>
      <c r="Q53" s="57">
        <v>0</v>
      </c>
      <c r="R53" s="58">
        <f t="shared" si="19"/>
        <v>6691.01</v>
      </c>
      <c r="S53" s="59">
        <f t="shared" si="20"/>
        <v>126385.65</v>
      </c>
      <c r="T53" s="59">
        <f t="shared" si="21"/>
        <v>0</v>
      </c>
      <c r="U53" s="59">
        <f t="shared" si="22"/>
        <v>0</v>
      </c>
      <c r="V53" s="58"/>
      <c r="W53" s="59"/>
      <c r="X53" s="59"/>
      <c r="Y53" s="59"/>
      <c r="Z53" s="90">
        <f t="shared" si="10"/>
        <v>0</v>
      </c>
      <c r="AA53" s="130">
        <f t="shared" si="11"/>
        <v>133076.66</v>
      </c>
      <c r="AB53" s="140">
        <f t="shared" si="12"/>
        <v>1.4551915228366852E-11</v>
      </c>
    </row>
    <row r="54" spans="1:28" s="52" customFormat="1" ht="36">
      <c r="A54" s="61">
        <v>48</v>
      </c>
      <c r="B54" s="62" t="s">
        <v>204</v>
      </c>
      <c r="C54" s="55" t="s">
        <v>496</v>
      </c>
      <c r="D54" s="62" t="s">
        <v>205</v>
      </c>
      <c r="E54" s="62" t="s">
        <v>206</v>
      </c>
      <c r="F54" s="62" t="s">
        <v>405</v>
      </c>
      <c r="G54" s="98">
        <v>83619</v>
      </c>
      <c r="H54" s="97">
        <f t="shared" si="13"/>
        <v>71076.15</v>
      </c>
      <c r="I54" s="97">
        <f t="shared" si="14"/>
        <v>71076.15</v>
      </c>
      <c r="J54" s="97">
        <f t="shared" si="15"/>
        <v>0</v>
      </c>
      <c r="K54" s="57">
        <v>8779.99</v>
      </c>
      <c r="L54" s="77">
        <f t="shared" si="16"/>
        <v>0.10499994020497734</v>
      </c>
      <c r="M54" s="57">
        <f t="shared" si="17"/>
        <v>74839.01</v>
      </c>
      <c r="N54" s="57">
        <f t="shared" si="18"/>
        <v>3165</v>
      </c>
      <c r="O54" s="57">
        <v>0</v>
      </c>
      <c r="P54" s="57">
        <v>3165</v>
      </c>
      <c r="Q54" s="57">
        <v>0</v>
      </c>
      <c r="R54" s="58">
        <f t="shared" si="19"/>
        <v>3762.86</v>
      </c>
      <c r="S54" s="59">
        <f t="shared" si="20"/>
        <v>71076.15</v>
      </c>
      <c r="T54" s="59">
        <f t="shared" si="21"/>
        <v>0</v>
      </c>
      <c r="U54" s="59">
        <f t="shared" si="22"/>
        <v>0</v>
      </c>
      <c r="V54" s="58"/>
      <c r="W54" s="59"/>
      <c r="X54" s="59"/>
      <c r="Y54" s="59"/>
      <c r="Z54" s="90">
        <f t="shared" si="10"/>
        <v>0</v>
      </c>
      <c r="AA54" s="130">
        <f t="shared" si="11"/>
        <v>74839.01</v>
      </c>
      <c r="AB54" s="140">
        <f t="shared" si="12"/>
        <v>0</v>
      </c>
    </row>
    <row r="55" spans="1:28" s="52" customFormat="1" ht="36">
      <c r="A55" s="54">
        <v>49</v>
      </c>
      <c r="B55" s="56" t="s">
        <v>282</v>
      </c>
      <c r="C55" s="55" t="s">
        <v>512</v>
      </c>
      <c r="D55" s="56" t="s">
        <v>283</v>
      </c>
      <c r="E55" s="56" t="s">
        <v>284</v>
      </c>
      <c r="F55" s="56" t="s">
        <v>429</v>
      </c>
      <c r="G55" s="96">
        <v>263658</v>
      </c>
      <c r="H55" s="97">
        <f t="shared" si="13"/>
        <v>224109.3</v>
      </c>
      <c r="I55" s="97">
        <f t="shared" si="14"/>
        <v>224109.3</v>
      </c>
      <c r="J55" s="97">
        <f t="shared" si="15"/>
        <v>0</v>
      </c>
      <c r="K55" s="57">
        <v>27684.09</v>
      </c>
      <c r="L55" s="77">
        <f t="shared" si="16"/>
        <v>0.105</v>
      </c>
      <c r="M55" s="57">
        <f t="shared" si="17"/>
        <v>235973.91</v>
      </c>
      <c r="N55" s="57">
        <f t="shared" si="18"/>
        <v>0</v>
      </c>
      <c r="O55" s="57">
        <v>0</v>
      </c>
      <c r="P55" s="57">
        <v>0</v>
      </c>
      <c r="Q55" s="57">
        <v>0</v>
      </c>
      <c r="R55" s="58">
        <f t="shared" si="19"/>
        <v>11864.61</v>
      </c>
      <c r="S55" s="59">
        <f t="shared" si="20"/>
        <v>224109.3</v>
      </c>
      <c r="T55" s="59">
        <f t="shared" si="21"/>
        <v>0</v>
      </c>
      <c r="U55" s="59">
        <f t="shared" si="22"/>
        <v>0</v>
      </c>
      <c r="V55" s="58"/>
      <c r="W55" s="59"/>
      <c r="X55" s="59"/>
      <c r="Y55" s="59"/>
      <c r="Z55" s="90">
        <f t="shared" si="10"/>
        <v>0</v>
      </c>
      <c r="AA55" s="130">
        <f t="shared" si="11"/>
        <v>235973.90999999997</v>
      </c>
      <c r="AB55" s="140">
        <f t="shared" si="12"/>
        <v>0</v>
      </c>
    </row>
    <row r="56" spans="1:28" s="52" customFormat="1" ht="48">
      <c r="A56" s="61">
        <v>50</v>
      </c>
      <c r="B56" s="62" t="s">
        <v>219</v>
      </c>
      <c r="C56" s="55" t="s">
        <v>500</v>
      </c>
      <c r="D56" s="62" t="s">
        <v>220</v>
      </c>
      <c r="E56" s="62" t="s">
        <v>546</v>
      </c>
      <c r="F56" s="62" t="s">
        <v>410</v>
      </c>
      <c r="G56" s="98">
        <v>105077</v>
      </c>
      <c r="H56" s="97">
        <f t="shared" si="13"/>
        <v>89315.45</v>
      </c>
      <c r="I56" s="97">
        <f t="shared" si="14"/>
        <v>89315.45</v>
      </c>
      <c r="J56" s="97">
        <f t="shared" si="15"/>
        <v>0</v>
      </c>
      <c r="K56" s="57">
        <v>11033.08</v>
      </c>
      <c r="L56" s="77">
        <f t="shared" si="16"/>
        <v>0.10499995241584742</v>
      </c>
      <c r="M56" s="57">
        <f t="shared" si="17"/>
        <v>94043.92</v>
      </c>
      <c r="N56" s="57">
        <f t="shared" si="18"/>
        <v>3978</v>
      </c>
      <c r="O56" s="57">
        <v>378</v>
      </c>
      <c r="P56" s="57">
        <v>0</v>
      </c>
      <c r="Q56" s="57">
        <v>3600</v>
      </c>
      <c r="R56" s="58">
        <f t="shared" si="19"/>
        <v>4188.47</v>
      </c>
      <c r="S56" s="59">
        <f t="shared" si="20"/>
        <v>86255.45</v>
      </c>
      <c r="T56" s="59">
        <f t="shared" si="21"/>
        <v>540</v>
      </c>
      <c r="U56" s="59">
        <f t="shared" si="22"/>
        <v>3060</v>
      </c>
      <c r="V56" s="58"/>
      <c r="W56" s="59"/>
      <c r="X56" s="59"/>
      <c r="Y56" s="59"/>
      <c r="Z56" s="90">
        <f t="shared" si="10"/>
        <v>0</v>
      </c>
      <c r="AA56" s="130">
        <f t="shared" si="11"/>
        <v>94043.92</v>
      </c>
      <c r="AB56" s="140">
        <f t="shared" si="12"/>
        <v>0</v>
      </c>
    </row>
    <row r="57" spans="1:28" s="52" customFormat="1" ht="48">
      <c r="A57" s="54">
        <v>51</v>
      </c>
      <c r="B57" s="55" t="s">
        <v>177</v>
      </c>
      <c r="C57" s="55" t="s">
        <v>488</v>
      </c>
      <c r="D57" s="55" t="s">
        <v>178</v>
      </c>
      <c r="E57" s="56" t="s">
        <v>179</v>
      </c>
      <c r="F57" s="56" t="s">
        <v>396</v>
      </c>
      <c r="G57" s="96">
        <v>131758</v>
      </c>
      <c r="H57" s="97">
        <f t="shared" si="13"/>
        <v>111994.3</v>
      </c>
      <c r="I57" s="97">
        <f t="shared" si="14"/>
        <v>111994.3</v>
      </c>
      <c r="J57" s="97">
        <f t="shared" si="15"/>
        <v>0</v>
      </c>
      <c r="K57" s="57">
        <v>13834.59</v>
      </c>
      <c r="L57" s="77">
        <f t="shared" si="16"/>
        <v>0.105</v>
      </c>
      <c r="M57" s="57">
        <f t="shared" si="17"/>
        <v>117923.41</v>
      </c>
      <c r="N57" s="57">
        <f t="shared" si="18"/>
        <v>5300</v>
      </c>
      <c r="O57" s="57">
        <v>0</v>
      </c>
      <c r="P57" s="57">
        <v>5300</v>
      </c>
      <c r="Q57" s="57">
        <v>0</v>
      </c>
      <c r="R57" s="58">
        <f t="shared" si="19"/>
        <v>5929.11</v>
      </c>
      <c r="S57" s="59">
        <f t="shared" si="20"/>
        <v>111994.3</v>
      </c>
      <c r="T57" s="59">
        <f t="shared" si="21"/>
        <v>0</v>
      </c>
      <c r="U57" s="59">
        <f t="shared" si="22"/>
        <v>0</v>
      </c>
      <c r="V57" s="58"/>
      <c r="W57" s="59"/>
      <c r="X57" s="59"/>
      <c r="Y57" s="59"/>
      <c r="Z57" s="90">
        <f t="shared" si="10"/>
        <v>0</v>
      </c>
      <c r="AA57" s="130">
        <f t="shared" si="11"/>
        <v>117923.41</v>
      </c>
      <c r="AB57" s="140">
        <f t="shared" si="12"/>
        <v>0</v>
      </c>
    </row>
    <row r="58" spans="1:28" s="52" customFormat="1" ht="108">
      <c r="A58" s="61">
        <v>52</v>
      </c>
      <c r="B58" s="55" t="s">
        <v>171</v>
      </c>
      <c r="C58" s="55" t="s">
        <v>486</v>
      </c>
      <c r="D58" s="55" t="s">
        <v>172</v>
      </c>
      <c r="E58" s="56" t="s">
        <v>173</v>
      </c>
      <c r="F58" s="56" t="s">
        <v>394</v>
      </c>
      <c r="G58" s="96">
        <v>146590</v>
      </c>
      <c r="H58" s="97">
        <f t="shared" si="13"/>
        <v>124601.5</v>
      </c>
      <c r="I58" s="97">
        <f t="shared" si="14"/>
        <v>124601.5</v>
      </c>
      <c r="J58" s="97">
        <f t="shared" si="15"/>
        <v>0</v>
      </c>
      <c r="K58" s="57">
        <v>15391.95</v>
      </c>
      <c r="L58" s="77">
        <f t="shared" si="16"/>
        <v>0.10500000000000001</v>
      </c>
      <c r="M58" s="57">
        <f t="shared" si="17"/>
        <v>131198.05</v>
      </c>
      <c r="N58" s="57">
        <f t="shared" si="18"/>
        <v>3500</v>
      </c>
      <c r="O58" s="57">
        <v>0</v>
      </c>
      <c r="P58" s="57">
        <v>3500</v>
      </c>
      <c r="Q58" s="57">
        <v>0</v>
      </c>
      <c r="R58" s="58">
        <f t="shared" si="19"/>
        <v>6596.55</v>
      </c>
      <c r="S58" s="59">
        <f t="shared" si="20"/>
        <v>124601.5</v>
      </c>
      <c r="T58" s="59">
        <f t="shared" si="21"/>
        <v>0</v>
      </c>
      <c r="U58" s="59">
        <f t="shared" si="22"/>
        <v>0</v>
      </c>
      <c r="V58" s="58"/>
      <c r="W58" s="59"/>
      <c r="X58" s="59"/>
      <c r="Y58" s="59"/>
      <c r="Z58" s="90">
        <f t="shared" si="10"/>
        <v>0</v>
      </c>
      <c r="AA58" s="130">
        <f t="shared" si="11"/>
        <v>131198.05</v>
      </c>
      <c r="AB58" s="140">
        <f t="shared" si="12"/>
        <v>-1.4551915228366852E-11</v>
      </c>
    </row>
    <row r="59" spans="1:28" s="52" customFormat="1" ht="60">
      <c r="A59" s="54">
        <v>53</v>
      </c>
      <c r="B59" s="62" t="s">
        <v>192</v>
      </c>
      <c r="C59" s="55" t="s">
        <v>492</v>
      </c>
      <c r="D59" s="62" t="s">
        <v>193</v>
      </c>
      <c r="E59" s="62" t="s">
        <v>194</v>
      </c>
      <c r="F59" s="62" t="s">
        <v>401</v>
      </c>
      <c r="G59" s="98">
        <v>598000</v>
      </c>
      <c r="H59" s="97">
        <f t="shared" si="13"/>
        <v>508300</v>
      </c>
      <c r="I59" s="97">
        <f t="shared" si="14"/>
        <v>508300</v>
      </c>
      <c r="J59" s="97">
        <f t="shared" si="15"/>
        <v>0</v>
      </c>
      <c r="K59" s="57">
        <v>62790</v>
      </c>
      <c r="L59" s="77">
        <f t="shared" si="16"/>
        <v>0.105</v>
      </c>
      <c r="M59" s="57">
        <f t="shared" si="17"/>
        <v>535210</v>
      </c>
      <c r="N59" s="57">
        <f t="shared" si="18"/>
        <v>32700</v>
      </c>
      <c r="O59" s="57">
        <v>0</v>
      </c>
      <c r="P59" s="57">
        <v>32700</v>
      </c>
      <c r="Q59" s="57">
        <v>0</v>
      </c>
      <c r="R59" s="58">
        <f t="shared" si="19"/>
        <v>26910</v>
      </c>
      <c r="S59" s="59">
        <f t="shared" si="20"/>
        <v>508300</v>
      </c>
      <c r="T59" s="59">
        <f t="shared" si="21"/>
        <v>0</v>
      </c>
      <c r="U59" s="59">
        <f t="shared" si="22"/>
        <v>0</v>
      </c>
      <c r="V59" s="58"/>
      <c r="W59" s="59"/>
      <c r="X59" s="59"/>
      <c r="Y59" s="59"/>
      <c r="Z59" s="90">
        <f t="shared" si="10"/>
        <v>0</v>
      </c>
      <c r="AA59" s="130">
        <f t="shared" si="11"/>
        <v>535210</v>
      </c>
      <c r="AB59" s="140">
        <f t="shared" si="12"/>
        <v>0</v>
      </c>
    </row>
    <row r="60" spans="1:28" s="52" customFormat="1" ht="36">
      <c r="A60" s="61">
        <v>54</v>
      </c>
      <c r="B60" s="56" t="s">
        <v>327</v>
      </c>
      <c r="C60" s="55" t="s">
        <v>523</v>
      </c>
      <c r="D60" s="56" t="s">
        <v>328</v>
      </c>
      <c r="E60" s="56" t="s">
        <v>329</v>
      </c>
      <c r="F60" s="56" t="s">
        <v>443</v>
      </c>
      <c r="G60" s="98">
        <v>105738</v>
      </c>
      <c r="H60" s="97">
        <f t="shared" si="13"/>
        <v>89877.3</v>
      </c>
      <c r="I60" s="97">
        <f t="shared" si="14"/>
        <v>89877.3</v>
      </c>
      <c r="J60" s="97">
        <f t="shared" si="15"/>
        <v>0</v>
      </c>
      <c r="K60" s="57">
        <v>11102.49</v>
      </c>
      <c r="L60" s="77">
        <f t="shared" si="16"/>
        <v>0.105</v>
      </c>
      <c r="M60" s="57">
        <f t="shared" si="17"/>
        <v>94635.51</v>
      </c>
      <c r="N60" s="57">
        <f t="shared" si="18"/>
        <v>0</v>
      </c>
      <c r="O60" s="57">
        <v>0</v>
      </c>
      <c r="P60" s="57">
        <v>0</v>
      </c>
      <c r="Q60" s="57">
        <v>0</v>
      </c>
      <c r="R60" s="58">
        <f t="shared" si="19"/>
        <v>4758.21</v>
      </c>
      <c r="S60" s="59">
        <f t="shared" si="20"/>
        <v>89877.3</v>
      </c>
      <c r="T60" s="59">
        <f t="shared" si="21"/>
        <v>0</v>
      </c>
      <c r="U60" s="59">
        <f t="shared" si="22"/>
        <v>0</v>
      </c>
      <c r="V60" s="58"/>
      <c r="W60" s="59"/>
      <c r="X60" s="59"/>
      <c r="Y60" s="59"/>
      <c r="Z60" s="90">
        <f t="shared" si="10"/>
        <v>0</v>
      </c>
      <c r="AA60" s="130">
        <f t="shared" si="11"/>
        <v>94635.51000000001</v>
      </c>
      <c r="AB60" s="140">
        <f t="shared" si="12"/>
        <v>-1.4551915228366852E-11</v>
      </c>
    </row>
    <row r="61" spans="1:28" s="52" customFormat="1" ht="72">
      <c r="A61" s="54">
        <v>55</v>
      </c>
      <c r="B61" s="55" t="s">
        <v>133</v>
      </c>
      <c r="C61" s="55" t="s">
        <v>478</v>
      </c>
      <c r="D61" s="55" t="s">
        <v>531</v>
      </c>
      <c r="E61" s="56" t="s">
        <v>134</v>
      </c>
      <c r="F61" s="56" t="s">
        <v>381</v>
      </c>
      <c r="G61" s="96">
        <v>686620</v>
      </c>
      <c r="H61" s="97">
        <f t="shared" si="13"/>
        <v>583627</v>
      </c>
      <c r="I61" s="97">
        <f t="shared" si="14"/>
        <v>583627</v>
      </c>
      <c r="J61" s="97">
        <f t="shared" si="15"/>
        <v>0</v>
      </c>
      <c r="K61" s="57">
        <v>72095.1</v>
      </c>
      <c r="L61" s="77">
        <f t="shared" si="16"/>
        <v>0.10500000000000001</v>
      </c>
      <c r="M61" s="57">
        <f t="shared" si="17"/>
        <v>614524.9</v>
      </c>
      <c r="N61" s="57">
        <f t="shared" si="18"/>
        <v>29349</v>
      </c>
      <c r="O61" s="57">
        <v>0</v>
      </c>
      <c r="P61" s="57">
        <v>29349</v>
      </c>
      <c r="Q61" s="57">
        <v>0</v>
      </c>
      <c r="R61" s="58">
        <f t="shared" si="19"/>
        <v>30897.9</v>
      </c>
      <c r="S61" s="59">
        <f t="shared" si="20"/>
        <v>583627</v>
      </c>
      <c r="T61" s="59">
        <f t="shared" si="21"/>
        <v>0</v>
      </c>
      <c r="U61" s="59">
        <f t="shared" si="22"/>
        <v>0</v>
      </c>
      <c r="V61" s="58"/>
      <c r="W61" s="59"/>
      <c r="X61" s="59"/>
      <c r="Y61" s="59"/>
      <c r="Z61" s="90">
        <f t="shared" si="10"/>
        <v>0</v>
      </c>
      <c r="AA61" s="130">
        <f t="shared" si="11"/>
        <v>614524.9</v>
      </c>
      <c r="AB61" s="140">
        <f t="shared" si="12"/>
        <v>0</v>
      </c>
    </row>
    <row r="62" spans="1:28" s="52" customFormat="1" ht="60">
      <c r="A62" s="61">
        <v>56</v>
      </c>
      <c r="B62" s="56" t="s">
        <v>270</v>
      </c>
      <c r="C62" s="55" t="s">
        <v>508</v>
      </c>
      <c r="D62" s="56" t="s">
        <v>271</v>
      </c>
      <c r="E62" s="56" t="s">
        <v>272</v>
      </c>
      <c r="F62" s="56" t="s">
        <v>425</v>
      </c>
      <c r="G62" s="96">
        <v>348441</v>
      </c>
      <c r="H62" s="97">
        <f t="shared" si="13"/>
        <v>296174.85</v>
      </c>
      <c r="I62" s="97">
        <f t="shared" si="14"/>
        <v>296174.85</v>
      </c>
      <c r="J62" s="97">
        <f t="shared" si="15"/>
        <v>0</v>
      </c>
      <c r="K62" s="57">
        <v>36586.31</v>
      </c>
      <c r="L62" s="77">
        <f t="shared" si="16"/>
        <v>0.10500001434963163</v>
      </c>
      <c r="M62" s="57">
        <f t="shared" si="17"/>
        <v>311854.69</v>
      </c>
      <c r="N62" s="57">
        <f t="shared" si="18"/>
        <v>19298.690000000002</v>
      </c>
      <c r="O62" s="57">
        <v>0</v>
      </c>
      <c r="P62" s="57">
        <v>15298.69</v>
      </c>
      <c r="Q62" s="57">
        <v>4000</v>
      </c>
      <c r="R62" s="58">
        <v>15079.84</v>
      </c>
      <c r="S62" s="59">
        <f t="shared" si="20"/>
        <v>292774.85</v>
      </c>
      <c r="T62" s="59">
        <f t="shared" si="21"/>
        <v>600</v>
      </c>
      <c r="U62" s="59">
        <f t="shared" si="22"/>
        <v>3400</v>
      </c>
      <c r="V62" s="58"/>
      <c r="W62" s="59"/>
      <c r="X62" s="59"/>
      <c r="Y62" s="59"/>
      <c r="Z62" s="90">
        <f t="shared" si="10"/>
        <v>0</v>
      </c>
      <c r="AA62" s="130">
        <f t="shared" si="11"/>
        <v>311854.69</v>
      </c>
      <c r="AB62" s="140">
        <f t="shared" si="12"/>
        <v>0</v>
      </c>
    </row>
    <row r="63" spans="1:28" s="52" customFormat="1" ht="38.25">
      <c r="A63" s="54">
        <v>57</v>
      </c>
      <c r="B63" s="63" t="s">
        <v>300</v>
      </c>
      <c r="C63" s="55" t="s">
        <v>517</v>
      </c>
      <c r="D63" s="63" t="s">
        <v>301</v>
      </c>
      <c r="E63" s="63" t="s">
        <v>302</v>
      </c>
      <c r="F63" s="63" t="s">
        <v>434</v>
      </c>
      <c r="G63" s="99">
        <v>137185</v>
      </c>
      <c r="H63" s="97">
        <f t="shared" si="13"/>
        <v>116607.25</v>
      </c>
      <c r="I63" s="97">
        <f t="shared" si="14"/>
        <v>116607.25</v>
      </c>
      <c r="J63" s="97">
        <f t="shared" si="15"/>
        <v>0</v>
      </c>
      <c r="K63" s="57">
        <v>14404.42</v>
      </c>
      <c r="L63" s="77">
        <f t="shared" si="16"/>
        <v>0.10499996355286657</v>
      </c>
      <c r="M63" s="57">
        <f t="shared" si="17"/>
        <v>122780.58</v>
      </c>
      <c r="N63" s="57">
        <f t="shared" si="18"/>
        <v>7650</v>
      </c>
      <c r="O63" s="57">
        <v>0</v>
      </c>
      <c r="P63" s="57">
        <v>7650</v>
      </c>
      <c r="Q63" s="57">
        <v>0</v>
      </c>
      <c r="R63" s="58">
        <f>ROUND(G63*4.5%-T63,2)</f>
        <v>6173.33</v>
      </c>
      <c r="S63" s="59">
        <f t="shared" si="20"/>
        <v>116607.25</v>
      </c>
      <c r="T63" s="59">
        <f t="shared" si="21"/>
        <v>0</v>
      </c>
      <c r="U63" s="59">
        <f t="shared" si="22"/>
        <v>0</v>
      </c>
      <c r="V63" s="58"/>
      <c r="W63" s="59"/>
      <c r="X63" s="59"/>
      <c r="Y63" s="59"/>
      <c r="Z63" s="90">
        <f t="shared" si="10"/>
        <v>0</v>
      </c>
      <c r="AA63" s="130">
        <f t="shared" si="11"/>
        <v>122780.58</v>
      </c>
      <c r="AB63" s="140">
        <f t="shared" si="12"/>
        <v>0</v>
      </c>
    </row>
    <row r="64" spans="1:28" s="52" customFormat="1" ht="60">
      <c r="A64" s="61">
        <v>58</v>
      </c>
      <c r="B64" s="62" t="s">
        <v>207</v>
      </c>
      <c r="C64" s="55" t="s">
        <v>497</v>
      </c>
      <c r="D64" s="62" t="s">
        <v>208</v>
      </c>
      <c r="E64" s="62" t="s">
        <v>209</v>
      </c>
      <c r="F64" s="62" t="s">
        <v>406</v>
      </c>
      <c r="G64" s="98">
        <v>252700</v>
      </c>
      <c r="H64" s="97">
        <f t="shared" si="13"/>
        <v>214795</v>
      </c>
      <c r="I64" s="97">
        <f t="shared" si="14"/>
        <v>214795</v>
      </c>
      <c r="J64" s="97">
        <f t="shared" si="15"/>
        <v>0</v>
      </c>
      <c r="K64" s="57">
        <v>26533.5</v>
      </c>
      <c r="L64" s="77">
        <f t="shared" si="16"/>
        <v>0.105</v>
      </c>
      <c r="M64" s="57">
        <f t="shared" si="17"/>
        <v>226166.5</v>
      </c>
      <c r="N64" s="57">
        <f t="shared" si="18"/>
        <v>9400</v>
      </c>
      <c r="O64" s="57">
        <v>0</v>
      </c>
      <c r="P64" s="57">
        <v>9400</v>
      </c>
      <c r="Q64" s="57">
        <v>0</v>
      </c>
      <c r="R64" s="58">
        <f>ROUND(G64*4.5%-T64,2)</f>
        <v>11371.5</v>
      </c>
      <c r="S64" s="59">
        <f t="shared" si="20"/>
        <v>214795</v>
      </c>
      <c r="T64" s="59">
        <f t="shared" si="21"/>
        <v>0</v>
      </c>
      <c r="U64" s="59">
        <f t="shared" si="22"/>
        <v>0</v>
      </c>
      <c r="V64" s="58"/>
      <c r="W64" s="59"/>
      <c r="X64" s="59"/>
      <c r="Y64" s="59"/>
      <c r="Z64" s="90">
        <f t="shared" si="10"/>
        <v>0</v>
      </c>
      <c r="AA64" s="130">
        <f t="shared" si="11"/>
        <v>226166.5</v>
      </c>
      <c r="AB64" s="140">
        <f t="shared" si="12"/>
        <v>0</v>
      </c>
    </row>
    <row r="65" spans="1:28" s="52" customFormat="1" ht="48">
      <c r="A65" s="54">
        <v>59</v>
      </c>
      <c r="B65" s="62" t="s">
        <v>222</v>
      </c>
      <c r="C65" s="55" t="s">
        <v>501</v>
      </c>
      <c r="D65" s="62" t="s">
        <v>223</v>
      </c>
      <c r="E65" s="62" t="s">
        <v>224</v>
      </c>
      <c r="F65" s="62" t="s">
        <v>411</v>
      </c>
      <c r="G65" s="98">
        <v>90007</v>
      </c>
      <c r="H65" s="97">
        <f t="shared" si="13"/>
        <v>76505.95</v>
      </c>
      <c r="I65" s="97">
        <f t="shared" si="14"/>
        <v>76505.95</v>
      </c>
      <c r="J65" s="97">
        <f t="shared" si="15"/>
        <v>0</v>
      </c>
      <c r="K65" s="57">
        <v>9450.73</v>
      </c>
      <c r="L65" s="77">
        <f t="shared" si="16"/>
        <v>0.10499994444876509</v>
      </c>
      <c r="M65" s="57">
        <f t="shared" si="17"/>
        <v>80556.27</v>
      </c>
      <c r="N65" s="57">
        <f t="shared" si="18"/>
        <v>0</v>
      </c>
      <c r="O65" s="57">
        <v>0</v>
      </c>
      <c r="P65" s="57">
        <v>0</v>
      </c>
      <c r="Q65" s="57">
        <v>0</v>
      </c>
      <c r="R65" s="58">
        <f>ROUND(G65*4.5%-T65,2)</f>
        <v>4050.32</v>
      </c>
      <c r="S65" s="59">
        <f t="shared" si="20"/>
        <v>76505.95</v>
      </c>
      <c r="T65" s="59">
        <f t="shared" si="21"/>
        <v>0</v>
      </c>
      <c r="U65" s="59">
        <f t="shared" si="22"/>
        <v>0</v>
      </c>
      <c r="V65" s="58"/>
      <c r="W65" s="59"/>
      <c r="X65" s="59"/>
      <c r="Y65" s="59"/>
      <c r="Z65" s="90">
        <f t="shared" si="10"/>
        <v>0</v>
      </c>
      <c r="AA65" s="130">
        <f t="shared" si="11"/>
        <v>80556.27</v>
      </c>
      <c r="AB65" s="140">
        <f t="shared" si="12"/>
        <v>0</v>
      </c>
    </row>
    <row r="66" spans="1:28" s="52" customFormat="1" ht="72">
      <c r="A66" s="61">
        <v>60</v>
      </c>
      <c r="B66" s="56" t="s">
        <v>312</v>
      </c>
      <c r="C66" s="55" t="s">
        <v>519</v>
      </c>
      <c r="D66" s="64" t="s">
        <v>313</v>
      </c>
      <c r="E66" s="56" t="s">
        <v>314</v>
      </c>
      <c r="F66" s="56" t="s">
        <v>438</v>
      </c>
      <c r="G66" s="96">
        <v>88343</v>
      </c>
      <c r="H66" s="97">
        <f t="shared" si="13"/>
        <v>75091.55</v>
      </c>
      <c r="I66" s="97">
        <f t="shared" si="14"/>
        <v>75091.55</v>
      </c>
      <c r="J66" s="97">
        <f t="shared" si="15"/>
        <v>0</v>
      </c>
      <c r="K66" s="57">
        <v>9276.01</v>
      </c>
      <c r="L66" s="77">
        <f t="shared" si="16"/>
        <v>0.10499994340242011</v>
      </c>
      <c r="M66" s="57">
        <f t="shared" si="17"/>
        <v>79066.99</v>
      </c>
      <c r="N66" s="57">
        <f t="shared" si="18"/>
        <v>1103.03</v>
      </c>
      <c r="O66" s="57">
        <v>0</v>
      </c>
      <c r="P66" s="57">
        <v>1103.03</v>
      </c>
      <c r="Q66" s="57">
        <v>0</v>
      </c>
      <c r="R66" s="58">
        <f>ROUND(G66*4.5%-T66,2)</f>
        <v>3975.44</v>
      </c>
      <c r="S66" s="59">
        <f t="shared" si="20"/>
        <v>75091.55</v>
      </c>
      <c r="T66" s="59">
        <f t="shared" si="21"/>
        <v>0</v>
      </c>
      <c r="U66" s="59">
        <f t="shared" si="22"/>
        <v>0</v>
      </c>
      <c r="V66" s="58"/>
      <c r="W66" s="59"/>
      <c r="X66" s="59"/>
      <c r="Y66" s="59"/>
      <c r="Z66" s="90">
        <f t="shared" si="10"/>
        <v>0</v>
      </c>
      <c r="AA66" s="130">
        <f t="shared" si="11"/>
        <v>79066.99</v>
      </c>
      <c r="AB66" s="140">
        <f t="shared" si="12"/>
        <v>0</v>
      </c>
    </row>
    <row r="67" spans="1:28" s="52" customFormat="1" ht="60">
      <c r="A67" s="54">
        <v>61</v>
      </c>
      <c r="B67" s="56" t="s">
        <v>279</v>
      </c>
      <c r="C67" s="55" t="s">
        <v>511</v>
      </c>
      <c r="D67" s="56" t="s">
        <v>280</v>
      </c>
      <c r="E67" s="56" t="s">
        <v>281</v>
      </c>
      <c r="F67" s="56" t="s">
        <v>428</v>
      </c>
      <c r="G67" s="96">
        <v>146177</v>
      </c>
      <c r="H67" s="97">
        <f t="shared" si="13"/>
        <v>124250.45</v>
      </c>
      <c r="I67" s="97">
        <f t="shared" si="14"/>
        <v>124250.45</v>
      </c>
      <c r="J67" s="97">
        <f t="shared" si="15"/>
        <v>0</v>
      </c>
      <c r="K67" s="57">
        <v>15348.59</v>
      </c>
      <c r="L67" s="77">
        <f t="shared" si="16"/>
        <v>0.1050000342051075</v>
      </c>
      <c r="M67" s="57">
        <f t="shared" si="17"/>
        <v>130828.41</v>
      </c>
      <c r="N67" s="57">
        <f t="shared" si="18"/>
        <v>1200</v>
      </c>
      <c r="O67" s="57">
        <v>0</v>
      </c>
      <c r="P67" s="57">
        <v>1200</v>
      </c>
      <c r="Q67" s="57">
        <v>0</v>
      </c>
      <c r="R67" s="58">
        <v>6577.96</v>
      </c>
      <c r="S67" s="59">
        <f t="shared" si="20"/>
        <v>124250.45</v>
      </c>
      <c r="T67" s="59">
        <f t="shared" si="21"/>
        <v>0</v>
      </c>
      <c r="U67" s="59">
        <f t="shared" si="22"/>
        <v>0</v>
      </c>
      <c r="V67" s="58"/>
      <c r="W67" s="59"/>
      <c r="X67" s="59"/>
      <c r="Y67" s="59"/>
      <c r="Z67" s="90">
        <f t="shared" si="10"/>
        <v>0</v>
      </c>
      <c r="AA67" s="130">
        <f t="shared" si="11"/>
        <v>130828.41</v>
      </c>
      <c r="AB67" s="140">
        <f t="shared" si="12"/>
        <v>0</v>
      </c>
    </row>
    <row r="68" spans="1:28" s="52" customFormat="1" ht="36">
      <c r="A68" s="61">
        <v>62</v>
      </c>
      <c r="B68" s="55" t="s">
        <v>40</v>
      </c>
      <c r="C68" s="55" t="s">
        <v>455</v>
      </c>
      <c r="D68" s="55" t="s">
        <v>41</v>
      </c>
      <c r="E68" s="56" t="s">
        <v>42</v>
      </c>
      <c r="F68" s="56" t="s">
        <v>350</v>
      </c>
      <c r="G68" s="96">
        <v>81400</v>
      </c>
      <c r="H68" s="97">
        <f t="shared" si="13"/>
        <v>69190</v>
      </c>
      <c r="I68" s="97">
        <f t="shared" si="14"/>
        <v>69190</v>
      </c>
      <c r="J68" s="97">
        <f t="shared" si="15"/>
        <v>0</v>
      </c>
      <c r="K68" s="57">
        <v>8547</v>
      </c>
      <c r="L68" s="77">
        <f t="shared" si="16"/>
        <v>0.105</v>
      </c>
      <c r="M68" s="57">
        <f t="shared" si="17"/>
        <v>72853</v>
      </c>
      <c r="N68" s="57">
        <f t="shared" si="18"/>
        <v>0</v>
      </c>
      <c r="O68" s="57">
        <v>0</v>
      </c>
      <c r="P68" s="57">
        <v>0</v>
      </c>
      <c r="Q68" s="57">
        <v>0</v>
      </c>
      <c r="R68" s="58">
        <f aca="true" t="shared" si="23" ref="R68:R113">ROUND(G68*4.5%-T68,2)</f>
        <v>3663</v>
      </c>
      <c r="S68" s="59">
        <f t="shared" si="20"/>
        <v>69190</v>
      </c>
      <c r="T68" s="59">
        <f t="shared" si="21"/>
        <v>0</v>
      </c>
      <c r="U68" s="59">
        <f t="shared" si="22"/>
        <v>0</v>
      </c>
      <c r="V68" s="58"/>
      <c r="W68" s="59"/>
      <c r="X68" s="59"/>
      <c r="Y68" s="59"/>
      <c r="Z68" s="90">
        <f t="shared" si="10"/>
        <v>0</v>
      </c>
      <c r="AA68" s="130">
        <f t="shared" si="11"/>
        <v>72853</v>
      </c>
      <c r="AB68" s="140">
        <f t="shared" si="12"/>
        <v>0</v>
      </c>
    </row>
    <row r="69" spans="1:28" s="52" customFormat="1" ht="36">
      <c r="A69" s="54">
        <v>63</v>
      </c>
      <c r="B69" s="55" t="s">
        <v>342</v>
      </c>
      <c r="C69" s="55" t="s">
        <v>526</v>
      </c>
      <c r="D69" s="55" t="s">
        <v>343</v>
      </c>
      <c r="E69" s="56" t="s">
        <v>344</v>
      </c>
      <c r="F69" s="56" t="s">
        <v>448</v>
      </c>
      <c r="G69" s="98">
        <v>215240</v>
      </c>
      <c r="H69" s="97">
        <f t="shared" si="13"/>
        <v>182954</v>
      </c>
      <c r="I69" s="97">
        <f t="shared" si="14"/>
        <v>182954</v>
      </c>
      <c r="J69" s="97">
        <f t="shared" si="15"/>
        <v>0</v>
      </c>
      <c r="K69" s="57">
        <v>22600.2</v>
      </c>
      <c r="L69" s="77">
        <f t="shared" si="16"/>
        <v>0.10500000000000001</v>
      </c>
      <c r="M69" s="57">
        <f t="shared" si="17"/>
        <v>192639.8</v>
      </c>
      <c r="N69" s="57">
        <f t="shared" si="18"/>
        <v>2000</v>
      </c>
      <c r="O69" s="57">
        <v>0</v>
      </c>
      <c r="P69" s="57">
        <v>2000</v>
      </c>
      <c r="Q69" s="57">
        <v>0</v>
      </c>
      <c r="R69" s="58">
        <f t="shared" si="23"/>
        <v>9685.8</v>
      </c>
      <c r="S69" s="59">
        <f t="shared" si="20"/>
        <v>182954</v>
      </c>
      <c r="T69" s="59">
        <f t="shared" si="21"/>
        <v>0</v>
      </c>
      <c r="U69" s="59">
        <f t="shared" si="22"/>
        <v>0</v>
      </c>
      <c r="V69" s="58"/>
      <c r="W69" s="59"/>
      <c r="X69" s="59"/>
      <c r="Y69" s="59"/>
      <c r="Z69" s="90">
        <f t="shared" si="10"/>
        <v>0</v>
      </c>
      <c r="AA69" s="130">
        <f t="shared" si="11"/>
        <v>192639.8</v>
      </c>
      <c r="AB69" s="140">
        <f t="shared" si="12"/>
        <v>0</v>
      </c>
    </row>
    <row r="70" spans="1:28" s="52" customFormat="1" ht="36">
      <c r="A70" s="61">
        <v>64</v>
      </c>
      <c r="B70" s="55" t="s">
        <v>144</v>
      </c>
      <c r="C70" s="55" t="s">
        <v>481</v>
      </c>
      <c r="D70" s="55" t="s">
        <v>145</v>
      </c>
      <c r="E70" s="56" t="s">
        <v>146</v>
      </c>
      <c r="F70" s="56" t="s">
        <v>385</v>
      </c>
      <c r="G70" s="96">
        <v>82599</v>
      </c>
      <c r="H70" s="97">
        <f t="shared" si="13"/>
        <v>70209.15</v>
      </c>
      <c r="I70" s="97">
        <f t="shared" si="14"/>
        <v>70209.15</v>
      </c>
      <c r="J70" s="97">
        <f t="shared" si="15"/>
        <v>0</v>
      </c>
      <c r="K70" s="57">
        <v>8672.89</v>
      </c>
      <c r="L70" s="77">
        <f t="shared" si="16"/>
        <v>0.1049999394665795</v>
      </c>
      <c r="M70" s="57">
        <f t="shared" si="17"/>
        <v>73926.11</v>
      </c>
      <c r="N70" s="57">
        <f t="shared" si="18"/>
        <v>3600</v>
      </c>
      <c r="O70" s="57">
        <v>0</v>
      </c>
      <c r="P70" s="57">
        <v>0</v>
      </c>
      <c r="Q70" s="57">
        <v>3600</v>
      </c>
      <c r="R70" s="58">
        <f t="shared" si="23"/>
        <v>3176.96</v>
      </c>
      <c r="S70" s="59">
        <f t="shared" si="20"/>
        <v>67149.15</v>
      </c>
      <c r="T70" s="59">
        <f t="shared" si="21"/>
        <v>540</v>
      </c>
      <c r="U70" s="59">
        <f t="shared" si="22"/>
        <v>3060</v>
      </c>
      <c r="V70" s="58"/>
      <c r="W70" s="59"/>
      <c r="X70" s="59"/>
      <c r="Y70" s="59"/>
      <c r="Z70" s="90">
        <f t="shared" si="10"/>
        <v>0</v>
      </c>
      <c r="AA70" s="130">
        <f t="shared" si="11"/>
        <v>73926.11</v>
      </c>
      <c r="AB70" s="140">
        <f t="shared" si="12"/>
        <v>0</v>
      </c>
    </row>
    <row r="71" spans="1:28" s="52" customFormat="1" ht="84">
      <c r="A71" s="54">
        <v>65</v>
      </c>
      <c r="B71" s="62" t="s">
        <v>237</v>
      </c>
      <c r="C71" s="55" t="s">
        <v>503</v>
      </c>
      <c r="D71" s="62" t="s">
        <v>238</v>
      </c>
      <c r="E71" s="62" t="s">
        <v>239</v>
      </c>
      <c r="F71" s="62" t="s">
        <v>415</v>
      </c>
      <c r="G71" s="98">
        <v>108113</v>
      </c>
      <c r="H71" s="97">
        <f aca="true" t="shared" si="24" ref="H71:H102">ROUNDDOWN(85%*G71,2)</f>
        <v>91896.05</v>
      </c>
      <c r="I71" s="97">
        <f aca="true" t="shared" si="25" ref="I71:I102">S71+U71</f>
        <v>91896.05</v>
      </c>
      <c r="J71" s="97">
        <f aca="true" t="shared" si="26" ref="J71:J102">H71-I71</f>
        <v>0</v>
      </c>
      <c r="K71" s="57">
        <v>11351.86</v>
      </c>
      <c r="L71" s="77">
        <f aca="true" t="shared" si="27" ref="L71:L102">K71*100%/G71</f>
        <v>0.10499995375209273</v>
      </c>
      <c r="M71" s="57">
        <f aca="true" t="shared" si="28" ref="M71:M102">G71-K71</f>
        <v>96761.14</v>
      </c>
      <c r="N71" s="57">
        <f aca="true" t="shared" si="29" ref="N71:N102">O71+P71+Q71</f>
        <v>10772.41</v>
      </c>
      <c r="O71" s="57">
        <v>432.41</v>
      </c>
      <c r="P71" s="57">
        <v>1740</v>
      </c>
      <c r="Q71" s="57">
        <v>8600</v>
      </c>
      <c r="R71" s="58">
        <f t="shared" si="23"/>
        <v>3575.09</v>
      </c>
      <c r="S71" s="59">
        <f aca="true" t="shared" si="30" ref="S71:S102">ROUND(G71*85%-U71,2)</f>
        <v>84586.05</v>
      </c>
      <c r="T71" s="59">
        <f aca="true" t="shared" si="31" ref="T71:T102">ROUND(Q71*0.15,2)</f>
        <v>1290</v>
      </c>
      <c r="U71" s="59">
        <f aca="true" t="shared" si="32" ref="U71:U102">ROUND(Q71*0.85,2)</f>
        <v>7310</v>
      </c>
      <c r="V71" s="58"/>
      <c r="W71" s="59"/>
      <c r="X71" s="59"/>
      <c r="Y71" s="59"/>
      <c r="Z71" s="90">
        <f t="shared" si="10"/>
        <v>0</v>
      </c>
      <c r="AA71" s="130">
        <f t="shared" si="11"/>
        <v>96761.14</v>
      </c>
      <c r="AB71" s="140">
        <f t="shared" si="12"/>
        <v>0</v>
      </c>
    </row>
    <row r="72" spans="1:28" s="52" customFormat="1" ht="48">
      <c r="A72" s="61">
        <v>66</v>
      </c>
      <c r="B72" s="56" t="s">
        <v>294</v>
      </c>
      <c r="C72" s="55" t="s">
        <v>515</v>
      </c>
      <c r="D72" s="56" t="s">
        <v>295</v>
      </c>
      <c r="E72" s="56" t="s">
        <v>296</v>
      </c>
      <c r="F72" s="56" t="s">
        <v>433</v>
      </c>
      <c r="G72" s="98">
        <v>118942</v>
      </c>
      <c r="H72" s="97">
        <f t="shared" si="24"/>
        <v>101100.7</v>
      </c>
      <c r="I72" s="97">
        <f t="shared" si="25"/>
        <v>101100.7</v>
      </c>
      <c r="J72" s="97">
        <f t="shared" si="26"/>
        <v>0</v>
      </c>
      <c r="K72" s="57">
        <v>12488.91</v>
      </c>
      <c r="L72" s="77">
        <f t="shared" si="27"/>
        <v>0.105</v>
      </c>
      <c r="M72" s="57">
        <f t="shared" si="28"/>
        <v>106453.09</v>
      </c>
      <c r="N72" s="57">
        <f t="shared" si="29"/>
        <v>4500</v>
      </c>
      <c r="O72" s="57">
        <v>0</v>
      </c>
      <c r="P72" s="57">
        <v>1000</v>
      </c>
      <c r="Q72" s="57">
        <v>3500</v>
      </c>
      <c r="R72" s="58">
        <f t="shared" si="23"/>
        <v>4827.39</v>
      </c>
      <c r="S72" s="59">
        <f t="shared" si="30"/>
        <v>98125.7</v>
      </c>
      <c r="T72" s="59">
        <f t="shared" si="31"/>
        <v>525</v>
      </c>
      <c r="U72" s="59">
        <f t="shared" si="32"/>
        <v>2975</v>
      </c>
      <c r="V72" s="58"/>
      <c r="W72" s="59"/>
      <c r="X72" s="59"/>
      <c r="Y72" s="59"/>
      <c r="Z72" s="90">
        <f aca="true" t="shared" si="33" ref="Z72:Z113">M72-AA72</f>
        <v>0</v>
      </c>
      <c r="AA72" s="130">
        <f aca="true" t="shared" si="34" ref="AA72:AA113">SUM(R72:U72)</f>
        <v>106453.09</v>
      </c>
      <c r="AB72" s="140">
        <f aca="true" t="shared" si="35" ref="AB72:AB136">M72-R72-S72-T72-U72</f>
        <v>0</v>
      </c>
    </row>
    <row r="73" spans="1:28" s="52" customFormat="1" ht="60">
      <c r="A73" s="54">
        <v>67</v>
      </c>
      <c r="B73" s="55" t="s">
        <v>124</v>
      </c>
      <c r="C73" s="55" t="s">
        <v>475</v>
      </c>
      <c r="D73" s="55" t="s">
        <v>125</v>
      </c>
      <c r="E73" s="56" t="s">
        <v>126</v>
      </c>
      <c r="F73" s="56" t="s">
        <v>378</v>
      </c>
      <c r="G73" s="96">
        <v>100555</v>
      </c>
      <c r="H73" s="97">
        <f t="shared" si="24"/>
        <v>85471.75</v>
      </c>
      <c r="I73" s="97">
        <f t="shared" si="25"/>
        <v>85471.75</v>
      </c>
      <c r="J73" s="97">
        <f t="shared" si="26"/>
        <v>0</v>
      </c>
      <c r="K73" s="57">
        <v>10558.27</v>
      </c>
      <c r="L73" s="77">
        <f t="shared" si="27"/>
        <v>0.10499995027596838</v>
      </c>
      <c r="M73" s="57">
        <f t="shared" si="28"/>
        <v>89996.73</v>
      </c>
      <c r="N73" s="57">
        <f t="shared" si="29"/>
        <v>4200.1</v>
      </c>
      <c r="O73" s="57">
        <v>0</v>
      </c>
      <c r="P73" s="57">
        <v>4200.1</v>
      </c>
      <c r="Q73" s="57">
        <v>0</v>
      </c>
      <c r="R73" s="58">
        <f t="shared" si="23"/>
        <v>4524.98</v>
      </c>
      <c r="S73" s="59">
        <f t="shared" si="30"/>
        <v>85471.75</v>
      </c>
      <c r="T73" s="59">
        <f t="shared" si="31"/>
        <v>0</v>
      </c>
      <c r="U73" s="59">
        <f t="shared" si="32"/>
        <v>0</v>
      </c>
      <c r="V73" s="58"/>
      <c r="W73" s="59"/>
      <c r="X73" s="59"/>
      <c r="Y73" s="59"/>
      <c r="Z73" s="90">
        <f t="shared" si="33"/>
        <v>0</v>
      </c>
      <c r="AA73" s="130">
        <f t="shared" si="34"/>
        <v>89996.73</v>
      </c>
      <c r="AB73" s="140">
        <f t="shared" si="35"/>
        <v>0</v>
      </c>
    </row>
    <row r="74" spans="1:28" s="52" customFormat="1" ht="36">
      <c r="A74" s="61">
        <v>68</v>
      </c>
      <c r="B74" s="55" t="s">
        <v>162</v>
      </c>
      <c r="C74" s="55" t="s">
        <v>485</v>
      </c>
      <c r="D74" s="55" t="s">
        <v>163</v>
      </c>
      <c r="E74" s="56" t="s">
        <v>164</v>
      </c>
      <c r="F74" s="56" t="s">
        <v>391</v>
      </c>
      <c r="G74" s="96">
        <v>188580</v>
      </c>
      <c r="H74" s="97">
        <f t="shared" si="24"/>
        <v>160293</v>
      </c>
      <c r="I74" s="97">
        <f t="shared" si="25"/>
        <v>160293</v>
      </c>
      <c r="J74" s="97">
        <f t="shared" si="26"/>
        <v>0</v>
      </c>
      <c r="K74" s="57">
        <v>19800.9</v>
      </c>
      <c r="L74" s="77">
        <f t="shared" si="27"/>
        <v>0.10500000000000001</v>
      </c>
      <c r="M74" s="57">
        <f t="shared" si="28"/>
        <v>168779.1</v>
      </c>
      <c r="N74" s="57">
        <f t="shared" si="29"/>
        <v>5213</v>
      </c>
      <c r="O74" s="57">
        <v>0</v>
      </c>
      <c r="P74" s="57">
        <v>5213</v>
      </c>
      <c r="Q74" s="57">
        <v>0</v>
      </c>
      <c r="R74" s="58">
        <f t="shared" si="23"/>
        <v>8486.1</v>
      </c>
      <c r="S74" s="59">
        <f t="shared" si="30"/>
        <v>160293</v>
      </c>
      <c r="T74" s="59">
        <f t="shared" si="31"/>
        <v>0</v>
      </c>
      <c r="U74" s="59">
        <f t="shared" si="32"/>
        <v>0</v>
      </c>
      <c r="V74" s="58"/>
      <c r="W74" s="59"/>
      <c r="X74" s="59"/>
      <c r="Y74" s="59"/>
      <c r="Z74" s="90">
        <f t="shared" si="33"/>
        <v>0</v>
      </c>
      <c r="AA74" s="130">
        <f t="shared" si="34"/>
        <v>168779.1</v>
      </c>
      <c r="AB74" s="140">
        <f t="shared" si="35"/>
        <v>0</v>
      </c>
    </row>
    <row r="75" spans="1:28" s="52" customFormat="1" ht="72">
      <c r="A75" s="54">
        <v>69</v>
      </c>
      <c r="B75" s="55" t="s">
        <v>138</v>
      </c>
      <c r="C75" s="55" t="s">
        <v>480</v>
      </c>
      <c r="D75" s="55" t="s">
        <v>139</v>
      </c>
      <c r="E75" s="56" t="s">
        <v>140</v>
      </c>
      <c r="F75" s="56" t="s">
        <v>383</v>
      </c>
      <c r="G75" s="96">
        <v>84362</v>
      </c>
      <c r="H75" s="97">
        <f t="shared" si="24"/>
        <v>71707.7</v>
      </c>
      <c r="I75" s="97">
        <f t="shared" si="25"/>
        <v>71707.7</v>
      </c>
      <c r="J75" s="97">
        <f t="shared" si="26"/>
        <v>0</v>
      </c>
      <c r="K75" s="57">
        <v>8858.01</v>
      </c>
      <c r="L75" s="77">
        <f t="shared" si="27"/>
        <v>0.105</v>
      </c>
      <c r="M75" s="57">
        <f t="shared" si="28"/>
        <v>75503.99</v>
      </c>
      <c r="N75" s="57">
        <f t="shared" si="29"/>
        <v>3762</v>
      </c>
      <c r="O75" s="57">
        <v>0</v>
      </c>
      <c r="P75" s="57">
        <v>3762</v>
      </c>
      <c r="Q75" s="57">
        <v>0</v>
      </c>
      <c r="R75" s="58">
        <f t="shared" si="23"/>
        <v>3796.29</v>
      </c>
      <c r="S75" s="59">
        <f t="shared" si="30"/>
        <v>71707.7</v>
      </c>
      <c r="T75" s="59">
        <f t="shared" si="31"/>
        <v>0</v>
      </c>
      <c r="U75" s="59">
        <f t="shared" si="32"/>
        <v>0</v>
      </c>
      <c r="V75" s="58"/>
      <c r="W75" s="59"/>
      <c r="X75" s="59"/>
      <c r="Y75" s="59"/>
      <c r="Z75" s="90">
        <f t="shared" si="33"/>
        <v>0</v>
      </c>
      <c r="AA75" s="130">
        <f t="shared" si="34"/>
        <v>75503.98999999999</v>
      </c>
      <c r="AB75" s="140">
        <f t="shared" si="35"/>
        <v>1.4551915228366852E-11</v>
      </c>
    </row>
    <row r="76" spans="1:28" s="52" customFormat="1" ht="96">
      <c r="A76" s="61">
        <v>70</v>
      </c>
      <c r="B76" s="55" t="s">
        <v>153</v>
      </c>
      <c r="C76" s="55" t="s">
        <v>483</v>
      </c>
      <c r="D76" s="55" t="s">
        <v>154</v>
      </c>
      <c r="E76" s="56" t="s">
        <v>155</v>
      </c>
      <c r="F76" s="56" t="s">
        <v>388</v>
      </c>
      <c r="G76" s="96">
        <v>101076</v>
      </c>
      <c r="H76" s="97">
        <f t="shared" si="24"/>
        <v>85914.6</v>
      </c>
      <c r="I76" s="97">
        <f t="shared" si="25"/>
        <v>85914.6</v>
      </c>
      <c r="J76" s="97">
        <f t="shared" si="26"/>
        <v>0</v>
      </c>
      <c r="K76" s="57">
        <v>10612.98</v>
      </c>
      <c r="L76" s="77">
        <f t="shared" si="27"/>
        <v>0.105</v>
      </c>
      <c r="M76" s="57">
        <f t="shared" si="28"/>
        <v>90463.02</v>
      </c>
      <c r="N76" s="57">
        <f t="shared" si="29"/>
        <v>0</v>
      </c>
      <c r="O76" s="57">
        <v>0</v>
      </c>
      <c r="P76" s="57">
        <v>0</v>
      </c>
      <c r="Q76" s="57">
        <v>0</v>
      </c>
      <c r="R76" s="58">
        <f t="shared" si="23"/>
        <v>4548.42</v>
      </c>
      <c r="S76" s="59">
        <f t="shared" si="30"/>
        <v>85914.6</v>
      </c>
      <c r="T76" s="59">
        <f t="shared" si="31"/>
        <v>0</v>
      </c>
      <c r="U76" s="59">
        <f t="shared" si="32"/>
        <v>0</v>
      </c>
      <c r="V76" s="58"/>
      <c r="W76" s="59"/>
      <c r="X76" s="59"/>
      <c r="Y76" s="59"/>
      <c r="Z76" s="90">
        <f t="shared" si="33"/>
        <v>0</v>
      </c>
      <c r="AA76" s="130">
        <f t="shared" si="34"/>
        <v>90463.02</v>
      </c>
      <c r="AB76" s="140">
        <f t="shared" si="35"/>
        <v>0</v>
      </c>
    </row>
    <row r="77" spans="1:28" s="52" customFormat="1" ht="48">
      <c r="A77" s="54">
        <v>71</v>
      </c>
      <c r="B77" s="55" t="s">
        <v>34</v>
      </c>
      <c r="C77" s="55" t="s">
        <v>454</v>
      </c>
      <c r="D77" s="55" t="s">
        <v>35</v>
      </c>
      <c r="E77" s="56" t="s">
        <v>36</v>
      </c>
      <c r="F77" s="56" t="s">
        <v>348</v>
      </c>
      <c r="G77" s="96">
        <v>91600</v>
      </c>
      <c r="H77" s="97">
        <f t="shared" si="24"/>
        <v>77860</v>
      </c>
      <c r="I77" s="97">
        <f t="shared" si="25"/>
        <v>77860</v>
      </c>
      <c r="J77" s="97">
        <f t="shared" si="26"/>
        <v>0</v>
      </c>
      <c r="K77" s="57">
        <v>9618</v>
      </c>
      <c r="L77" s="77">
        <f t="shared" si="27"/>
        <v>0.105</v>
      </c>
      <c r="M77" s="57">
        <f t="shared" si="28"/>
        <v>81982</v>
      </c>
      <c r="N77" s="57">
        <f t="shared" si="29"/>
        <v>7510</v>
      </c>
      <c r="O77" s="57">
        <v>0</v>
      </c>
      <c r="P77" s="57">
        <v>3310</v>
      </c>
      <c r="Q77" s="57">
        <v>4200</v>
      </c>
      <c r="R77" s="58">
        <f t="shared" si="23"/>
        <v>3492</v>
      </c>
      <c r="S77" s="59">
        <f t="shared" si="30"/>
        <v>74290</v>
      </c>
      <c r="T77" s="59">
        <f t="shared" si="31"/>
        <v>630</v>
      </c>
      <c r="U77" s="59">
        <f t="shared" si="32"/>
        <v>3570</v>
      </c>
      <c r="V77" s="58"/>
      <c r="W77" s="59"/>
      <c r="X77" s="59"/>
      <c r="Y77" s="59"/>
      <c r="Z77" s="90">
        <f t="shared" si="33"/>
        <v>0</v>
      </c>
      <c r="AA77" s="130">
        <f t="shared" si="34"/>
        <v>81982</v>
      </c>
      <c r="AB77" s="140">
        <f t="shared" si="35"/>
        <v>0</v>
      </c>
    </row>
    <row r="78" spans="1:28" s="52" customFormat="1" ht="36">
      <c r="A78" s="61">
        <v>72</v>
      </c>
      <c r="B78" s="55" t="s">
        <v>168</v>
      </c>
      <c r="C78" s="55" t="s">
        <v>450</v>
      </c>
      <c r="D78" s="55" t="s">
        <v>169</v>
      </c>
      <c r="E78" s="56" t="s">
        <v>170</v>
      </c>
      <c r="F78" s="56" t="s">
        <v>393</v>
      </c>
      <c r="G78" s="96">
        <v>78881</v>
      </c>
      <c r="H78" s="97">
        <f t="shared" si="24"/>
        <v>67048.85</v>
      </c>
      <c r="I78" s="97">
        <f t="shared" si="25"/>
        <v>67048.85</v>
      </c>
      <c r="J78" s="97">
        <f t="shared" si="26"/>
        <v>0</v>
      </c>
      <c r="K78" s="57">
        <v>8282.5</v>
      </c>
      <c r="L78" s="77">
        <f t="shared" si="27"/>
        <v>0.10499993661337965</v>
      </c>
      <c r="M78" s="57">
        <f t="shared" si="28"/>
        <v>70598.5</v>
      </c>
      <c r="N78" s="57">
        <f t="shared" si="29"/>
        <v>1962</v>
      </c>
      <c r="O78" s="57">
        <v>0</v>
      </c>
      <c r="P78" s="57">
        <v>1962</v>
      </c>
      <c r="Q78" s="57">
        <v>0</v>
      </c>
      <c r="R78" s="58">
        <f t="shared" si="23"/>
        <v>3549.65</v>
      </c>
      <c r="S78" s="59">
        <f t="shared" si="30"/>
        <v>67048.85</v>
      </c>
      <c r="T78" s="59">
        <f t="shared" si="31"/>
        <v>0</v>
      </c>
      <c r="U78" s="59">
        <f t="shared" si="32"/>
        <v>0</v>
      </c>
      <c r="V78" s="58"/>
      <c r="W78" s="59"/>
      <c r="X78" s="59"/>
      <c r="Y78" s="59"/>
      <c r="Z78" s="90">
        <f t="shared" si="33"/>
        <v>0</v>
      </c>
      <c r="AA78" s="130">
        <f t="shared" si="34"/>
        <v>70598.5</v>
      </c>
      <c r="AB78" s="140">
        <f t="shared" si="35"/>
        <v>0</v>
      </c>
    </row>
    <row r="79" spans="1:28" s="60" customFormat="1" ht="60">
      <c r="A79" s="54">
        <v>73</v>
      </c>
      <c r="B79" s="55" t="s">
        <v>94</v>
      </c>
      <c r="C79" s="55" t="s">
        <v>467</v>
      </c>
      <c r="D79" s="55" t="s">
        <v>95</v>
      </c>
      <c r="E79" s="56" t="s">
        <v>96</v>
      </c>
      <c r="F79" s="56" t="s">
        <v>368</v>
      </c>
      <c r="G79" s="96">
        <v>118340</v>
      </c>
      <c r="H79" s="97">
        <f t="shared" si="24"/>
        <v>100589</v>
      </c>
      <c r="I79" s="97">
        <f t="shared" si="25"/>
        <v>100589</v>
      </c>
      <c r="J79" s="97">
        <f t="shared" si="26"/>
        <v>0</v>
      </c>
      <c r="K79" s="57">
        <v>12425.7</v>
      </c>
      <c r="L79" s="77">
        <f t="shared" si="27"/>
        <v>0.10500000000000001</v>
      </c>
      <c r="M79" s="57">
        <f t="shared" si="28"/>
        <v>105914.3</v>
      </c>
      <c r="N79" s="57">
        <f t="shared" si="29"/>
        <v>0</v>
      </c>
      <c r="O79" s="57">
        <v>0</v>
      </c>
      <c r="P79" s="57">
        <v>0</v>
      </c>
      <c r="Q79" s="57">
        <v>0</v>
      </c>
      <c r="R79" s="58">
        <f t="shared" si="23"/>
        <v>5325.3</v>
      </c>
      <c r="S79" s="59">
        <f t="shared" si="30"/>
        <v>100589</v>
      </c>
      <c r="T79" s="59">
        <f t="shared" si="31"/>
        <v>0</v>
      </c>
      <c r="U79" s="59">
        <f t="shared" si="32"/>
        <v>0</v>
      </c>
      <c r="V79" s="58"/>
      <c r="W79" s="59"/>
      <c r="X79" s="59"/>
      <c r="Y79" s="59"/>
      <c r="Z79" s="59">
        <f t="shared" si="33"/>
        <v>0</v>
      </c>
      <c r="AA79" s="131">
        <f t="shared" si="34"/>
        <v>105914.3</v>
      </c>
      <c r="AB79" s="140">
        <f t="shared" si="35"/>
        <v>0</v>
      </c>
    </row>
    <row r="80" spans="1:29" s="52" customFormat="1" ht="48">
      <c r="A80" s="61">
        <v>74</v>
      </c>
      <c r="B80" s="55" t="s">
        <v>109</v>
      </c>
      <c r="C80" s="55" t="s">
        <v>471</v>
      </c>
      <c r="D80" s="55" t="s">
        <v>110</v>
      </c>
      <c r="E80" s="56" t="s">
        <v>111</v>
      </c>
      <c r="F80" s="56" t="s">
        <v>373</v>
      </c>
      <c r="G80" s="96">
        <v>86103</v>
      </c>
      <c r="H80" s="97">
        <f t="shared" si="24"/>
        <v>73187.55</v>
      </c>
      <c r="I80" s="97">
        <f t="shared" si="25"/>
        <v>73187.55</v>
      </c>
      <c r="J80" s="97">
        <f t="shared" si="26"/>
        <v>0</v>
      </c>
      <c r="K80" s="57">
        <v>9040.81</v>
      </c>
      <c r="L80" s="77">
        <f t="shared" si="27"/>
        <v>0.10499994193001405</v>
      </c>
      <c r="M80" s="57">
        <f t="shared" si="28"/>
        <v>77062.19</v>
      </c>
      <c r="N80" s="57">
        <f t="shared" si="29"/>
        <v>2207.59</v>
      </c>
      <c r="O80" s="57">
        <v>0</v>
      </c>
      <c r="P80" s="57">
        <v>2207.59</v>
      </c>
      <c r="Q80" s="57">
        <v>0</v>
      </c>
      <c r="R80" s="58">
        <f t="shared" si="23"/>
        <v>3874.64</v>
      </c>
      <c r="S80" s="59">
        <f t="shared" si="30"/>
        <v>73187.55</v>
      </c>
      <c r="T80" s="59">
        <f t="shared" si="31"/>
        <v>0</v>
      </c>
      <c r="U80" s="59">
        <f t="shared" si="32"/>
        <v>0</v>
      </c>
      <c r="V80" s="58"/>
      <c r="W80" s="59"/>
      <c r="X80" s="59"/>
      <c r="Y80" s="59"/>
      <c r="Z80" s="90">
        <f t="shared" si="33"/>
        <v>0</v>
      </c>
      <c r="AA80" s="130">
        <f t="shared" si="34"/>
        <v>77062.19</v>
      </c>
      <c r="AB80" s="140">
        <f t="shared" si="35"/>
        <v>0</v>
      </c>
      <c r="AC80" s="60"/>
    </row>
    <row r="81" spans="1:29" s="52" customFormat="1" ht="72">
      <c r="A81" s="54">
        <v>75</v>
      </c>
      <c r="B81" s="55" t="s">
        <v>186</v>
      </c>
      <c r="C81" s="55" t="s">
        <v>491</v>
      </c>
      <c r="D81" s="55" t="s">
        <v>187</v>
      </c>
      <c r="E81" s="56" t="s">
        <v>188</v>
      </c>
      <c r="F81" s="56" t="s">
        <v>399</v>
      </c>
      <c r="G81" s="96">
        <v>107709</v>
      </c>
      <c r="H81" s="97">
        <f t="shared" si="24"/>
        <v>91552.65</v>
      </c>
      <c r="I81" s="97">
        <f t="shared" si="25"/>
        <v>91552.65</v>
      </c>
      <c r="J81" s="97">
        <f t="shared" si="26"/>
        <v>0</v>
      </c>
      <c r="K81" s="57">
        <v>11309.44</v>
      </c>
      <c r="L81" s="77">
        <f t="shared" si="27"/>
        <v>0.10499995357862389</v>
      </c>
      <c r="M81" s="57">
        <f t="shared" si="28"/>
        <v>96399.56</v>
      </c>
      <c r="N81" s="57">
        <f t="shared" si="29"/>
        <v>1009</v>
      </c>
      <c r="O81" s="57">
        <v>0</v>
      </c>
      <c r="P81" s="57">
        <v>1009</v>
      </c>
      <c r="Q81" s="57">
        <v>0</v>
      </c>
      <c r="R81" s="58">
        <f t="shared" si="23"/>
        <v>4846.91</v>
      </c>
      <c r="S81" s="59">
        <f t="shared" si="30"/>
        <v>91552.65</v>
      </c>
      <c r="T81" s="59">
        <f t="shared" si="31"/>
        <v>0</v>
      </c>
      <c r="U81" s="59">
        <f t="shared" si="32"/>
        <v>0</v>
      </c>
      <c r="V81" s="58"/>
      <c r="W81" s="59"/>
      <c r="X81" s="59"/>
      <c r="Y81" s="59"/>
      <c r="Z81" s="90">
        <f t="shared" si="33"/>
        <v>0</v>
      </c>
      <c r="AA81" s="130">
        <f t="shared" si="34"/>
        <v>96399.56</v>
      </c>
      <c r="AB81" s="140">
        <f t="shared" si="35"/>
        <v>0</v>
      </c>
      <c r="AC81" s="60"/>
    </row>
    <row r="82" spans="1:29" s="52" customFormat="1" ht="48">
      <c r="A82" s="61">
        <v>76</v>
      </c>
      <c r="B82" s="55" t="s">
        <v>97</v>
      </c>
      <c r="C82" s="55" t="s">
        <v>468</v>
      </c>
      <c r="D82" s="55" t="s">
        <v>98</v>
      </c>
      <c r="E82" s="56" t="s">
        <v>99</v>
      </c>
      <c r="F82" s="56" t="s">
        <v>369</v>
      </c>
      <c r="G82" s="96">
        <v>102874.86</v>
      </c>
      <c r="H82" s="97">
        <f t="shared" si="24"/>
        <v>87443.63</v>
      </c>
      <c r="I82" s="97">
        <f t="shared" si="25"/>
        <v>87443.63</v>
      </c>
      <c r="J82" s="97">
        <f t="shared" si="26"/>
        <v>0</v>
      </c>
      <c r="K82" s="57">
        <v>10801.86</v>
      </c>
      <c r="L82" s="77">
        <f t="shared" si="27"/>
        <v>0.10499999708383564</v>
      </c>
      <c r="M82" s="57">
        <f t="shared" si="28"/>
        <v>92073</v>
      </c>
      <c r="N82" s="57">
        <f t="shared" si="29"/>
        <v>2500</v>
      </c>
      <c r="O82" s="57">
        <v>0</v>
      </c>
      <c r="P82" s="57">
        <v>2500</v>
      </c>
      <c r="Q82" s="57">
        <v>0</v>
      </c>
      <c r="R82" s="58">
        <f t="shared" si="23"/>
        <v>4629.37</v>
      </c>
      <c r="S82" s="59">
        <f t="shared" si="30"/>
        <v>87443.63</v>
      </c>
      <c r="T82" s="59">
        <f t="shared" si="31"/>
        <v>0</v>
      </c>
      <c r="U82" s="59">
        <f t="shared" si="32"/>
        <v>0</v>
      </c>
      <c r="V82" s="58"/>
      <c r="W82" s="59"/>
      <c r="X82" s="59"/>
      <c r="Y82" s="59"/>
      <c r="Z82" s="90">
        <f t="shared" si="33"/>
        <v>0</v>
      </c>
      <c r="AA82" s="130">
        <f t="shared" si="34"/>
        <v>92073</v>
      </c>
      <c r="AB82" s="140">
        <f t="shared" si="35"/>
        <v>0</v>
      </c>
      <c r="AC82" s="60"/>
    </row>
    <row r="83" spans="1:29" s="52" customFormat="1" ht="48">
      <c r="A83" s="54">
        <v>77</v>
      </c>
      <c r="B83" s="55" t="s">
        <v>127</v>
      </c>
      <c r="C83" s="55" t="s">
        <v>476</v>
      </c>
      <c r="D83" s="55" t="s">
        <v>128</v>
      </c>
      <c r="E83" s="56" t="s">
        <v>129</v>
      </c>
      <c r="F83" s="56" t="s">
        <v>379</v>
      </c>
      <c r="G83" s="96">
        <v>294551</v>
      </c>
      <c r="H83" s="97">
        <f t="shared" si="24"/>
        <v>250368.35</v>
      </c>
      <c r="I83" s="97">
        <f t="shared" si="25"/>
        <v>250368.35</v>
      </c>
      <c r="J83" s="97">
        <f t="shared" si="26"/>
        <v>0</v>
      </c>
      <c r="K83" s="57">
        <v>30927.85</v>
      </c>
      <c r="L83" s="77">
        <f t="shared" si="27"/>
        <v>0.10499998302501094</v>
      </c>
      <c r="M83" s="57">
        <f t="shared" si="28"/>
        <v>263623.15</v>
      </c>
      <c r="N83" s="57">
        <f t="shared" si="29"/>
        <v>0</v>
      </c>
      <c r="O83" s="57">
        <v>0</v>
      </c>
      <c r="P83" s="57">
        <v>0</v>
      </c>
      <c r="Q83" s="57">
        <v>0</v>
      </c>
      <c r="R83" s="58">
        <f t="shared" si="23"/>
        <v>13254.8</v>
      </c>
      <c r="S83" s="59">
        <f t="shared" si="30"/>
        <v>250368.35</v>
      </c>
      <c r="T83" s="59">
        <f t="shared" si="31"/>
        <v>0</v>
      </c>
      <c r="U83" s="59">
        <f t="shared" si="32"/>
        <v>0</v>
      </c>
      <c r="V83" s="58"/>
      <c r="W83" s="59"/>
      <c r="X83" s="59"/>
      <c r="Y83" s="59"/>
      <c r="Z83" s="90">
        <f t="shared" si="33"/>
        <v>0</v>
      </c>
      <c r="AA83" s="130">
        <f t="shared" si="34"/>
        <v>263623.15</v>
      </c>
      <c r="AB83" s="140">
        <f t="shared" si="35"/>
        <v>2.9103830456733704E-11</v>
      </c>
      <c r="AC83" s="60"/>
    </row>
    <row r="84" spans="1:29" s="52" customFormat="1" ht="108">
      <c r="A84" s="61">
        <v>78</v>
      </c>
      <c r="B84" s="62" t="s">
        <v>213</v>
      </c>
      <c r="C84" s="55"/>
      <c r="D84" s="62" t="s">
        <v>214</v>
      </c>
      <c r="E84" s="62" t="s">
        <v>215</v>
      </c>
      <c r="F84" s="62" t="s">
        <v>408</v>
      </c>
      <c r="G84" s="98">
        <v>60000</v>
      </c>
      <c r="H84" s="97">
        <f t="shared" si="24"/>
        <v>51000</v>
      </c>
      <c r="I84" s="97">
        <f t="shared" si="25"/>
        <v>51000</v>
      </c>
      <c r="J84" s="97">
        <f t="shared" si="26"/>
        <v>0</v>
      </c>
      <c r="K84" s="57">
        <v>6300</v>
      </c>
      <c r="L84" s="77">
        <f t="shared" si="27"/>
        <v>0.105</v>
      </c>
      <c r="M84" s="57">
        <f t="shared" si="28"/>
        <v>53700</v>
      </c>
      <c r="N84" s="57">
        <f t="shared" si="29"/>
        <v>7081</v>
      </c>
      <c r="O84" s="57">
        <v>0</v>
      </c>
      <c r="P84" s="57">
        <v>7081</v>
      </c>
      <c r="Q84" s="57">
        <v>0</v>
      </c>
      <c r="R84" s="58">
        <f t="shared" si="23"/>
        <v>2700</v>
      </c>
      <c r="S84" s="59">
        <f t="shared" si="30"/>
        <v>51000</v>
      </c>
      <c r="T84" s="59">
        <f t="shared" si="31"/>
        <v>0</v>
      </c>
      <c r="U84" s="59">
        <f t="shared" si="32"/>
        <v>0</v>
      </c>
      <c r="V84" s="58"/>
      <c r="W84" s="59"/>
      <c r="X84" s="59"/>
      <c r="Y84" s="59"/>
      <c r="Z84" s="90">
        <f t="shared" si="33"/>
        <v>0</v>
      </c>
      <c r="AA84" s="130">
        <f t="shared" si="34"/>
        <v>53700</v>
      </c>
      <c r="AB84" s="140">
        <f t="shared" si="35"/>
        <v>0</v>
      </c>
      <c r="AC84" s="60"/>
    </row>
    <row r="85" spans="1:29" s="52" customFormat="1" ht="96">
      <c r="A85" s="54">
        <v>79</v>
      </c>
      <c r="B85" s="55" t="s">
        <v>79</v>
      </c>
      <c r="C85" s="55"/>
      <c r="D85" s="55" t="s">
        <v>80</v>
      </c>
      <c r="E85" s="56" t="s">
        <v>81</v>
      </c>
      <c r="F85" s="56" t="s">
        <v>363</v>
      </c>
      <c r="G85" s="96">
        <v>118759</v>
      </c>
      <c r="H85" s="97">
        <f t="shared" si="24"/>
        <v>100945.15</v>
      </c>
      <c r="I85" s="97">
        <f t="shared" si="25"/>
        <v>100945.15</v>
      </c>
      <c r="J85" s="97">
        <f t="shared" si="26"/>
        <v>0</v>
      </c>
      <c r="K85" s="57">
        <v>12469.69</v>
      </c>
      <c r="L85" s="77">
        <f t="shared" si="27"/>
        <v>0.10499995789792774</v>
      </c>
      <c r="M85" s="57">
        <f t="shared" si="28"/>
        <v>106289.31</v>
      </c>
      <c r="N85" s="57">
        <f t="shared" si="29"/>
        <v>2870</v>
      </c>
      <c r="O85" s="57">
        <v>0</v>
      </c>
      <c r="P85" s="57">
        <v>2870</v>
      </c>
      <c r="Q85" s="57">
        <v>0</v>
      </c>
      <c r="R85" s="58">
        <f t="shared" si="23"/>
        <v>5344.16</v>
      </c>
      <c r="S85" s="59">
        <f t="shared" si="30"/>
        <v>100945.15</v>
      </c>
      <c r="T85" s="59">
        <f t="shared" si="31"/>
        <v>0</v>
      </c>
      <c r="U85" s="59">
        <f t="shared" si="32"/>
        <v>0</v>
      </c>
      <c r="V85" s="58"/>
      <c r="W85" s="59"/>
      <c r="X85" s="59"/>
      <c r="Y85" s="59"/>
      <c r="Z85" s="90">
        <f t="shared" si="33"/>
        <v>0</v>
      </c>
      <c r="AA85" s="130">
        <f t="shared" si="34"/>
        <v>106289.31</v>
      </c>
      <c r="AB85" s="140">
        <f t="shared" si="35"/>
        <v>0</v>
      </c>
      <c r="AC85" s="60"/>
    </row>
    <row r="86" spans="1:29" s="52" customFormat="1" ht="48">
      <c r="A86" s="61">
        <v>80</v>
      </c>
      <c r="B86" s="55" t="s">
        <v>67</v>
      </c>
      <c r="C86" s="55"/>
      <c r="D86" s="55" t="s">
        <v>68</v>
      </c>
      <c r="E86" s="56" t="s">
        <v>69</v>
      </c>
      <c r="F86" s="56" t="s">
        <v>359</v>
      </c>
      <c r="G86" s="96">
        <v>80000</v>
      </c>
      <c r="H86" s="97">
        <f t="shared" si="24"/>
        <v>68000</v>
      </c>
      <c r="I86" s="97">
        <f t="shared" si="25"/>
        <v>68000</v>
      </c>
      <c r="J86" s="97">
        <f t="shared" si="26"/>
        <v>0</v>
      </c>
      <c r="K86" s="57">
        <v>8400</v>
      </c>
      <c r="L86" s="77">
        <f t="shared" si="27"/>
        <v>0.105</v>
      </c>
      <c r="M86" s="57">
        <f t="shared" si="28"/>
        <v>71600</v>
      </c>
      <c r="N86" s="57">
        <f t="shared" si="29"/>
        <v>3700</v>
      </c>
      <c r="O86" s="57">
        <v>0</v>
      </c>
      <c r="P86" s="57">
        <v>3700</v>
      </c>
      <c r="Q86" s="57">
        <v>0</v>
      </c>
      <c r="R86" s="58">
        <f t="shared" si="23"/>
        <v>3600</v>
      </c>
      <c r="S86" s="59">
        <f t="shared" si="30"/>
        <v>68000</v>
      </c>
      <c r="T86" s="59">
        <f t="shared" si="31"/>
        <v>0</v>
      </c>
      <c r="U86" s="59">
        <f t="shared" si="32"/>
        <v>0</v>
      </c>
      <c r="V86" s="58"/>
      <c r="W86" s="59"/>
      <c r="X86" s="59"/>
      <c r="Y86" s="59"/>
      <c r="Z86" s="90">
        <f t="shared" si="33"/>
        <v>0</v>
      </c>
      <c r="AA86" s="130">
        <f t="shared" si="34"/>
        <v>71600</v>
      </c>
      <c r="AB86" s="140">
        <f t="shared" si="35"/>
        <v>0</v>
      </c>
      <c r="AC86" s="60"/>
    </row>
    <row r="87" spans="1:29" s="52" customFormat="1" ht="60">
      <c r="A87" s="54">
        <v>81</v>
      </c>
      <c r="B87" s="55" t="s">
        <v>165</v>
      </c>
      <c r="C87" s="55"/>
      <c r="D87" s="55" t="s">
        <v>166</v>
      </c>
      <c r="E87" s="56" t="s">
        <v>167</v>
      </c>
      <c r="F87" s="56" t="s">
        <v>392</v>
      </c>
      <c r="G87" s="96">
        <v>146000</v>
      </c>
      <c r="H87" s="97">
        <f t="shared" si="24"/>
        <v>124100</v>
      </c>
      <c r="I87" s="97">
        <f t="shared" si="25"/>
        <v>124100</v>
      </c>
      <c r="J87" s="97">
        <f t="shared" si="26"/>
        <v>0</v>
      </c>
      <c r="K87" s="57">
        <v>15330</v>
      </c>
      <c r="L87" s="77">
        <f t="shared" si="27"/>
        <v>0.105</v>
      </c>
      <c r="M87" s="57">
        <f t="shared" si="28"/>
        <v>130670</v>
      </c>
      <c r="N87" s="57">
        <f t="shared" si="29"/>
        <v>0</v>
      </c>
      <c r="O87" s="57">
        <v>0</v>
      </c>
      <c r="P87" s="57">
        <v>0</v>
      </c>
      <c r="Q87" s="57">
        <v>0</v>
      </c>
      <c r="R87" s="58">
        <f t="shared" si="23"/>
        <v>6570</v>
      </c>
      <c r="S87" s="59">
        <f t="shared" si="30"/>
        <v>124100</v>
      </c>
      <c r="T87" s="59">
        <f t="shared" si="31"/>
        <v>0</v>
      </c>
      <c r="U87" s="59">
        <f t="shared" si="32"/>
        <v>0</v>
      </c>
      <c r="V87" s="58"/>
      <c r="W87" s="59"/>
      <c r="X87" s="59"/>
      <c r="Y87" s="59"/>
      <c r="Z87" s="90">
        <f t="shared" si="33"/>
        <v>0</v>
      </c>
      <c r="AA87" s="130">
        <f t="shared" si="34"/>
        <v>130670</v>
      </c>
      <c r="AB87" s="140">
        <f t="shared" si="35"/>
        <v>0</v>
      </c>
      <c r="AC87" s="60"/>
    </row>
    <row r="88" spans="1:29" s="52" customFormat="1" ht="60">
      <c r="A88" s="61">
        <v>82</v>
      </c>
      <c r="B88" s="62" t="s">
        <v>189</v>
      </c>
      <c r="C88" s="55"/>
      <c r="D88" s="62" t="s">
        <v>190</v>
      </c>
      <c r="E88" s="62" t="s">
        <v>191</v>
      </c>
      <c r="F88" s="62" t="s">
        <v>400</v>
      </c>
      <c r="G88" s="98">
        <v>137119</v>
      </c>
      <c r="H88" s="97">
        <f t="shared" si="24"/>
        <v>116551.15</v>
      </c>
      <c r="I88" s="97">
        <f t="shared" si="25"/>
        <v>116551.15</v>
      </c>
      <c r="J88" s="97">
        <f t="shared" si="26"/>
        <v>0</v>
      </c>
      <c r="K88" s="57">
        <v>14397.49</v>
      </c>
      <c r="L88" s="77">
        <f t="shared" si="27"/>
        <v>0.10499996353532333</v>
      </c>
      <c r="M88" s="57">
        <f t="shared" si="28"/>
        <v>122721.51</v>
      </c>
      <c r="N88" s="57">
        <f t="shared" si="29"/>
        <v>7170</v>
      </c>
      <c r="O88" s="57">
        <v>0</v>
      </c>
      <c r="P88" s="57">
        <v>7170</v>
      </c>
      <c r="Q88" s="57">
        <v>0</v>
      </c>
      <c r="R88" s="58">
        <f t="shared" si="23"/>
        <v>6170.36</v>
      </c>
      <c r="S88" s="59">
        <f t="shared" si="30"/>
        <v>116551.15</v>
      </c>
      <c r="T88" s="59">
        <f t="shared" si="31"/>
        <v>0</v>
      </c>
      <c r="U88" s="59">
        <f t="shared" si="32"/>
        <v>0</v>
      </c>
      <c r="V88" s="58"/>
      <c r="W88" s="59"/>
      <c r="X88" s="59"/>
      <c r="Y88" s="59"/>
      <c r="Z88" s="90">
        <f t="shared" si="33"/>
        <v>0</v>
      </c>
      <c r="AA88" s="130">
        <f t="shared" si="34"/>
        <v>122721.51</v>
      </c>
      <c r="AB88" s="140">
        <f t="shared" si="35"/>
        <v>0</v>
      </c>
      <c r="AC88" s="60"/>
    </row>
    <row r="89" spans="1:29" s="52" customFormat="1" ht="36">
      <c r="A89" s="54">
        <v>83</v>
      </c>
      <c r="B89" s="55" t="s">
        <v>141</v>
      </c>
      <c r="C89" s="55"/>
      <c r="D89" s="55" t="s">
        <v>142</v>
      </c>
      <c r="E89" s="56" t="s">
        <v>143</v>
      </c>
      <c r="F89" s="56" t="s">
        <v>384</v>
      </c>
      <c r="G89" s="96">
        <v>100550</v>
      </c>
      <c r="H89" s="97">
        <f t="shared" si="24"/>
        <v>85467.5</v>
      </c>
      <c r="I89" s="97">
        <f t="shared" si="25"/>
        <v>85467.5</v>
      </c>
      <c r="J89" s="97">
        <f t="shared" si="26"/>
        <v>0</v>
      </c>
      <c r="K89" s="57">
        <v>10557.75</v>
      </c>
      <c r="L89" s="77">
        <f t="shared" si="27"/>
        <v>0.105</v>
      </c>
      <c r="M89" s="57">
        <f t="shared" si="28"/>
        <v>89992.25</v>
      </c>
      <c r="N89" s="57">
        <f t="shared" si="29"/>
        <v>6000</v>
      </c>
      <c r="O89" s="57">
        <v>0</v>
      </c>
      <c r="P89" s="57">
        <v>6000</v>
      </c>
      <c r="Q89" s="57">
        <v>0</v>
      </c>
      <c r="R89" s="58">
        <f t="shared" si="23"/>
        <v>4524.75</v>
      </c>
      <c r="S89" s="59">
        <f t="shared" si="30"/>
        <v>85467.5</v>
      </c>
      <c r="T89" s="59">
        <f t="shared" si="31"/>
        <v>0</v>
      </c>
      <c r="U89" s="59">
        <f t="shared" si="32"/>
        <v>0</v>
      </c>
      <c r="V89" s="58"/>
      <c r="W89" s="59"/>
      <c r="X89" s="59"/>
      <c r="Y89" s="59"/>
      <c r="Z89" s="90">
        <f t="shared" si="33"/>
        <v>0</v>
      </c>
      <c r="AA89" s="130">
        <f t="shared" si="34"/>
        <v>89992.25</v>
      </c>
      <c r="AB89" s="140">
        <f t="shared" si="35"/>
        <v>0</v>
      </c>
      <c r="AC89" s="60"/>
    </row>
    <row r="90" spans="1:29" s="52" customFormat="1" ht="48">
      <c r="A90" s="61">
        <v>84</v>
      </c>
      <c r="B90" s="55" t="s">
        <v>106</v>
      </c>
      <c r="C90" s="55"/>
      <c r="D90" s="55" t="s">
        <v>107</v>
      </c>
      <c r="E90" s="56" t="s">
        <v>108</v>
      </c>
      <c r="F90" s="56" t="s">
        <v>372</v>
      </c>
      <c r="G90" s="96">
        <v>144355</v>
      </c>
      <c r="H90" s="97">
        <f t="shared" si="24"/>
        <v>122701.75</v>
      </c>
      <c r="I90" s="97">
        <f t="shared" si="25"/>
        <v>122701.75</v>
      </c>
      <c r="J90" s="97">
        <f t="shared" si="26"/>
        <v>0</v>
      </c>
      <c r="K90" s="57">
        <v>15157.27</v>
      </c>
      <c r="L90" s="77">
        <f t="shared" si="27"/>
        <v>0.10499996536316719</v>
      </c>
      <c r="M90" s="57">
        <f t="shared" si="28"/>
        <v>129197.73</v>
      </c>
      <c r="N90" s="57">
        <f t="shared" si="29"/>
        <v>3500</v>
      </c>
      <c r="O90" s="57">
        <v>0</v>
      </c>
      <c r="P90" s="57">
        <v>3500</v>
      </c>
      <c r="Q90" s="57">
        <v>0</v>
      </c>
      <c r="R90" s="58">
        <f t="shared" si="23"/>
        <v>6495.98</v>
      </c>
      <c r="S90" s="59">
        <f t="shared" si="30"/>
        <v>122701.75</v>
      </c>
      <c r="T90" s="59">
        <f t="shared" si="31"/>
        <v>0</v>
      </c>
      <c r="U90" s="59">
        <f t="shared" si="32"/>
        <v>0</v>
      </c>
      <c r="V90" s="58"/>
      <c r="W90" s="59"/>
      <c r="X90" s="59"/>
      <c r="Y90" s="59"/>
      <c r="Z90" s="90">
        <f t="shared" si="33"/>
        <v>0</v>
      </c>
      <c r="AA90" s="130">
        <f t="shared" si="34"/>
        <v>129197.73</v>
      </c>
      <c r="AB90" s="140">
        <f t="shared" si="35"/>
        <v>0</v>
      </c>
      <c r="AC90" s="60"/>
    </row>
    <row r="91" spans="1:29" s="52" customFormat="1" ht="48">
      <c r="A91" s="54">
        <v>85</v>
      </c>
      <c r="B91" s="62" t="s">
        <v>243</v>
      </c>
      <c r="C91" s="55"/>
      <c r="D91" s="62" t="s">
        <v>244</v>
      </c>
      <c r="E91" s="62" t="s">
        <v>245</v>
      </c>
      <c r="F91" s="62" t="s">
        <v>417</v>
      </c>
      <c r="G91" s="98">
        <v>83438</v>
      </c>
      <c r="H91" s="97">
        <f t="shared" si="24"/>
        <v>70922.3</v>
      </c>
      <c r="I91" s="97">
        <f t="shared" si="25"/>
        <v>70922.3</v>
      </c>
      <c r="J91" s="97">
        <f t="shared" si="26"/>
        <v>0</v>
      </c>
      <c r="K91" s="57">
        <v>8760.99</v>
      </c>
      <c r="L91" s="77">
        <f t="shared" si="27"/>
        <v>0.105</v>
      </c>
      <c r="M91" s="57">
        <f t="shared" si="28"/>
        <v>74677.01</v>
      </c>
      <c r="N91" s="57">
        <f t="shared" si="29"/>
        <v>10447.01</v>
      </c>
      <c r="O91" s="57">
        <v>0</v>
      </c>
      <c r="P91" s="57">
        <v>6447.01</v>
      </c>
      <c r="Q91" s="57">
        <v>4000</v>
      </c>
      <c r="R91" s="58">
        <f t="shared" si="23"/>
        <v>3154.71</v>
      </c>
      <c r="S91" s="59">
        <f t="shared" si="30"/>
        <v>67522.3</v>
      </c>
      <c r="T91" s="59">
        <f t="shared" si="31"/>
        <v>600</v>
      </c>
      <c r="U91" s="59">
        <f t="shared" si="32"/>
        <v>3400</v>
      </c>
      <c r="V91" s="58"/>
      <c r="W91" s="59"/>
      <c r="X91" s="59"/>
      <c r="Y91" s="59"/>
      <c r="Z91" s="90">
        <f t="shared" si="33"/>
        <v>0</v>
      </c>
      <c r="AA91" s="130">
        <f t="shared" si="34"/>
        <v>74677.01000000001</v>
      </c>
      <c r="AB91" s="140">
        <f t="shared" si="35"/>
        <v>-1.4551915228366852E-11</v>
      </c>
      <c r="AC91" s="60"/>
    </row>
    <row r="92" spans="1:29" s="52" customFormat="1" ht="48">
      <c r="A92" s="61">
        <v>86</v>
      </c>
      <c r="B92" s="62" t="s">
        <v>234</v>
      </c>
      <c r="C92" s="55"/>
      <c r="D92" s="62" t="s">
        <v>235</v>
      </c>
      <c r="E92" s="62" t="s">
        <v>236</v>
      </c>
      <c r="F92" s="62" t="s">
        <v>414</v>
      </c>
      <c r="G92" s="98">
        <v>99300</v>
      </c>
      <c r="H92" s="97">
        <f t="shared" si="24"/>
        <v>84405</v>
      </c>
      <c r="I92" s="97">
        <f t="shared" si="25"/>
        <v>84405</v>
      </c>
      <c r="J92" s="97">
        <f t="shared" si="26"/>
        <v>0</v>
      </c>
      <c r="K92" s="57">
        <v>10426.5</v>
      </c>
      <c r="L92" s="77">
        <f t="shared" si="27"/>
        <v>0.105</v>
      </c>
      <c r="M92" s="57">
        <f t="shared" si="28"/>
        <v>88873.5</v>
      </c>
      <c r="N92" s="57">
        <f t="shared" si="29"/>
        <v>4823.5</v>
      </c>
      <c r="O92" s="57">
        <v>0</v>
      </c>
      <c r="P92" s="57">
        <v>4823.5</v>
      </c>
      <c r="Q92" s="57">
        <v>0</v>
      </c>
      <c r="R92" s="58">
        <f t="shared" si="23"/>
        <v>4468.5</v>
      </c>
      <c r="S92" s="59">
        <f t="shared" si="30"/>
        <v>84405</v>
      </c>
      <c r="T92" s="59">
        <f t="shared" si="31"/>
        <v>0</v>
      </c>
      <c r="U92" s="59">
        <f t="shared" si="32"/>
        <v>0</v>
      </c>
      <c r="V92" s="58"/>
      <c r="W92" s="59"/>
      <c r="X92" s="59"/>
      <c r="Y92" s="59"/>
      <c r="Z92" s="90">
        <f t="shared" si="33"/>
        <v>0</v>
      </c>
      <c r="AA92" s="130">
        <f t="shared" si="34"/>
        <v>88873.5</v>
      </c>
      <c r="AB92" s="140">
        <f t="shared" si="35"/>
        <v>0</v>
      </c>
      <c r="AC92" s="60"/>
    </row>
    <row r="93" spans="1:29" s="52" customFormat="1" ht="24">
      <c r="A93" s="54">
        <v>87</v>
      </c>
      <c r="B93" s="62" t="s">
        <v>231</v>
      </c>
      <c r="C93" s="55"/>
      <c r="D93" s="62" t="s">
        <v>232</v>
      </c>
      <c r="E93" s="62" t="s">
        <v>233</v>
      </c>
      <c r="F93" s="62" t="s">
        <v>413</v>
      </c>
      <c r="G93" s="98">
        <v>54607</v>
      </c>
      <c r="H93" s="97">
        <f t="shared" si="24"/>
        <v>46415.95</v>
      </c>
      <c r="I93" s="97">
        <f t="shared" si="25"/>
        <v>46415.95</v>
      </c>
      <c r="J93" s="97">
        <f t="shared" si="26"/>
        <v>0</v>
      </c>
      <c r="K93" s="57">
        <v>5733.73</v>
      </c>
      <c r="L93" s="77">
        <f t="shared" si="27"/>
        <v>0.1049999084366473</v>
      </c>
      <c r="M93" s="57">
        <f t="shared" si="28"/>
        <v>48873.270000000004</v>
      </c>
      <c r="N93" s="57">
        <f t="shared" si="29"/>
        <v>3830</v>
      </c>
      <c r="O93" s="57">
        <v>0</v>
      </c>
      <c r="P93" s="57">
        <v>3830</v>
      </c>
      <c r="Q93" s="57">
        <v>0</v>
      </c>
      <c r="R93" s="58">
        <f t="shared" si="23"/>
        <v>2457.32</v>
      </c>
      <c r="S93" s="59">
        <f t="shared" si="30"/>
        <v>46415.95</v>
      </c>
      <c r="T93" s="59">
        <f t="shared" si="31"/>
        <v>0</v>
      </c>
      <c r="U93" s="59">
        <f t="shared" si="32"/>
        <v>0</v>
      </c>
      <c r="V93" s="58"/>
      <c r="W93" s="59"/>
      <c r="X93" s="59"/>
      <c r="Y93" s="59"/>
      <c r="Z93" s="90">
        <f t="shared" si="33"/>
        <v>0</v>
      </c>
      <c r="AA93" s="130">
        <f t="shared" si="34"/>
        <v>48873.27</v>
      </c>
      <c r="AB93" s="140">
        <f t="shared" si="35"/>
        <v>7.275957614183426E-12</v>
      </c>
      <c r="AC93" s="60"/>
    </row>
    <row r="94" spans="1:29" s="52" customFormat="1" ht="36">
      <c r="A94" s="61">
        <v>88</v>
      </c>
      <c r="B94" s="62" t="s">
        <v>264</v>
      </c>
      <c r="C94" s="55"/>
      <c r="D94" s="62" t="s">
        <v>265</v>
      </c>
      <c r="E94" s="62" t="s">
        <v>266</v>
      </c>
      <c r="F94" s="62" t="s">
        <v>423</v>
      </c>
      <c r="G94" s="96">
        <v>71800</v>
      </c>
      <c r="H94" s="97">
        <f t="shared" si="24"/>
        <v>61030</v>
      </c>
      <c r="I94" s="97">
        <f t="shared" si="25"/>
        <v>61030</v>
      </c>
      <c r="J94" s="97">
        <f t="shared" si="26"/>
        <v>0</v>
      </c>
      <c r="K94" s="57">
        <v>7539</v>
      </c>
      <c r="L94" s="77">
        <f t="shared" si="27"/>
        <v>0.105</v>
      </c>
      <c r="M94" s="57">
        <f t="shared" si="28"/>
        <v>64261</v>
      </c>
      <c r="N94" s="57">
        <f t="shared" si="29"/>
        <v>5811</v>
      </c>
      <c r="O94" s="57">
        <v>0</v>
      </c>
      <c r="P94" s="57">
        <v>5811</v>
      </c>
      <c r="Q94" s="57">
        <v>0</v>
      </c>
      <c r="R94" s="58">
        <f t="shared" si="23"/>
        <v>3231</v>
      </c>
      <c r="S94" s="59">
        <f t="shared" si="30"/>
        <v>61030</v>
      </c>
      <c r="T94" s="59">
        <f t="shared" si="31"/>
        <v>0</v>
      </c>
      <c r="U94" s="59">
        <f t="shared" si="32"/>
        <v>0</v>
      </c>
      <c r="V94" s="58"/>
      <c r="W94" s="59"/>
      <c r="X94" s="59"/>
      <c r="Y94" s="59"/>
      <c r="Z94" s="90">
        <f t="shared" si="33"/>
        <v>0</v>
      </c>
      <c r="AA94" s="130">
        <f t="shared" si="34"/>
        <v>64261</v>
      </c>
      <c r="AB94" s="140">
        <f t="shared" si="35"/>
        <v>0</v>
      </c>
      <c r="AC94" s="60"/>
    </row>
    <row r="95" spans="1:29" s="52" customFormat="1" ht="36">
      <c r="A95" s="54">
        <v>89</v>
      </c>
      <c r="B95" s="55" t="s">
        <v>306</v>
      </c>
      <c r="C95" s="55"/>
      <c r="D95" s="55" t="s">
        <v>307</v>
      </c>
      <c r="E95" s="56" t="s">
        <v>308</v>
      </c>
      <c r="F95" s="56" t="s">
        <v>436</v>
      </c>
      <c r="G95" s="98">
        <v>108400</v>
      </c>
      <c r="H95" s="97">
        <f t="shared" si="24"/>
        <v>92140</v>
      </c>
      <c r="I95" s="97">
        <f t="shared" si="25"/>
        <v>92140</v>
      </c>
      <c r="J95" s="97">
        <f t="shared" si="26"/>
        <v>0</v>
      </c>
      <c r="K95" s="57">
        <v>11382</v>
      </c>
      <c r="L95" s="77">
        <f t="shared" si="27"/>
        <v>0.105</v>
      </c>
      <c r="M95" s="57">
        <f t="shared" si="28"/>
        <v>97018</v>
      </c>
      <c r="N95" s="57">
        <f t="shared" si="29"/>
        <v>16260</v>
      </c>
      <c r="O95" s="57">
        <v>0</v>
      </c>
      <c r="P95" s="57">
        <v>12060</v>
      </c>
      <c r="Q95" s="57">
        <v>4200</v>
      </c>
      <c r="R95" s="58">
        <f t="shared" si="23"/>
        <v>4248</v>
      </c>
      <c r="S95" s="59">
        <f t="shared" si="30"/>
        <v>88570</v>
      </c>
      <c r="T95" s="59">
        <f t="shared" si="31"/>
        <v>630</v>
      </c>
      <c r="U95" s="59">
        <f t="shared" si="32"/>
        <v>3570</v>
      </c>
      <c r="V95" s="58"/>
      <c r="W95" s="59"/>
      <c r="X95" s="59"/>
      <c r="Y95" s="59"/>
      <c r="Z95" s="90">
        <f t="shared" si="33"/>
        <v>0</v>
      </c>
      <c r="AA95" s="130">
        <f t="shared" si="34"/>
        <v>97018</v>
      </c>
      <c r="AB95" s="140">
        <f t="shared" si="35"/>
        <v>0</v>
      </c>
      <c r="AC95" s="60"/>
    </row>
    <row r="96" spans="1:29" s="52" customFormat="1" ht="60">
      <c r="A96" s="61">
        <v>90</v>
      </c>
      <c r="B96" s="127" t="s">
        <v>267</v>
      </c>
      <c r="C96" s="55"/>
      <c r="D96" s="56" t="s">
        <v>268</v>
      </c>
      <c r="E96" s="56" t="s">
        <v>269</v>
      </c>
      <c r="F96" s="56" t="s">
        <v>424</v>
      </c>
      <c r="G96" s="96">
        <v>100954</v>
      </c>
      <c r="H96" s="97">
        <f t="shared" si="24"/>
        <v>85810.9</v>
      </c>
      <c r="I96" s="97">
        <f t="shared" si="25"/>
        <v>85810.9</v>
      </c>
      <c r="J96" s="97">
        <f t="shared" si="26"/>
        <v>0</v>
      </c>
      <c r="K96" s="57">
        <v>10600.17</v>
      </c>
      <c r="L96" s="77">
        <f t="shared" si="27"/>
        <v>0.105</v>
      </c>
      <c r="M96" s="57">
        <f t="shared" si="28"/>
        <v>90353.83</v>
      </c>
      <c r="N96" s="57">
        <f t="shared" si="29"/>
        <v>10317.33</v>
      </c>
      <c r="O96" s="57">
        <v>0</v>
      </c>
      <c r="P96" s="57">
        <v>10317.33</v>
      </c>
      <c r="Q96" s="57">
        <v>0</v>
      </c>
      <c r="R96" s="58">
        <f t="shared" si="23"/>
        <v>4542.93</v>
      </c>
      <c r="S96" s="59">
        <f t="shared" si="30"/>
        <v>85810.9</v>
      </c>
      <c r="T96" s="59">
        <f t="shared" si="31"/>
        <v>0</v>
      </c>
      <c r="U96" s="59">
        <f t="shared" si="32"/>
        <v>0</v>
      </c>
      <c r="V96" s="58"/>
      <c r="W96" s="59"/>
      <c r="X96" s="59"/>
      <c r="Y96" s="59"/>
      <c r="Z96" s="90">
        <f t="shared" si="33"/>
        <v>0</v>
      </c>
      <c r="AA96" s="130">
        <f t="shared" si="34"/>
        <v>90353.82999999999</v>
      </c>
      <c r="AB96" s="140">
        <f t="shared" si="35"/>
        <v>0</v>
      </c>
      <c r="AC96" s="60"/>
    </row>
    <row r="97" spans="1:29" s="52" customFormat="1" ht="60">
      <c r="A97" s="54">
        <v>91</v>
      </c>
      <c r="B97" s="56" t="s">
        <v>285</v>
      </c>
      <c r="C97" s="55"/>
      <c r="D97" s="56" t="s">
        <v>286</v>
      </c>
      <c r="E97" s="56" t="s">
        <v>287</v>
      </c>
      <c r="F97" s="56" t="s">
        <v>430</v>
      </c>
      <c r="G97" s="96">
        <v>75964</v>
      </c>
      <c r="H97" s="97">
        <f t="shared" si="24"/>
        <v>64569.4</v>
      </c>
      <c r="I97" s="97">
        <f t="shared" si="25"/>
        <v>64569.4</v>
      </c>
      <c r="J97" s="97">
        <f t="shared" si="26"/>
        <v>0</v>
      </c>
      <c r="K97" s="57">
        <v>7976.22</v>
      </c>
      <c r="L97" s="77">
        <f t="shared" si="27"/>
        <v>0.10500000000000001</v>
      </c>
      <c r="M97" s="57">
        <f t="shared" si="28"/>
        <v>67987.78</v>
      </c>
      <c r="N97" s="57">
        <f t="shared" si="29"/>
        <v>5100</v>
      </c>
      <c r="O97" s="57">
        <v>0</v>
      </c>
      <c r="P97" s="57">
        <v>5100</v>
      </c>
      <c r="Q97" s="57">
        <v>0</v>
      </c>
      <c r="R97" s="58">
        <f t="shared" si="23"/>
        <v>3418.38</v>
      </c>
      <c r="S97" s="59">
        <f t="shared" si="30"/>
        <v>64569.4</v>
      </c>
      <c r="T97" s="59">
        <f t="shared" si="31"/>
        <v>0</v>
      </c>
      <c r="U97" s="59">
        <f t="shared" si="32"/>
        <v>0</v>
      </c>
      <c r="V97" s="58"/>
      <c r="W97" s="59"/>
      <c r="X97" s="59"/>
      <c r="Y97" s="59"/>
      <c r="Z97" s="90">
        <f t="shared" si="33"/>
        <v>0</v>
      </c>
      <c r="AA97" s="130">
        <f t="shared" si="34"/>
        <v>67987.78</v>
      </c>
      <c r="AB97" s="140">
        <f t="shared" si="35"/>
        <v>0</v>
      </c>
      <c r="AC97" s="60"/>
    </row>
    <row r="98" spans="1:29" s="52" customFormat="1" ht="24">
      <c r="A98" s="61">
        <v>92</v>
      </c>
      <c r="B98" s="56" t="s">
        <v>339</v>
      </c>
      <c r="C98" s="55"/>
      <c r="D98" s="56" t="s">
        <v>340</v>
      </c>
      <c r="E98" s="56" t="s">
        <v>341</v>
      </c>
      <c r="F98" s="56" t="s">
        <v>447</v>
      </c>
      <c r="G98" s="98">
        <v>101143</v>
      </c>
      <c r="H98" s="97">
        <f t="shared" si="24"/>
        <v>85971.55</v>
      </c>
      <c r="I98" s="97">
        <f t="shared" si="25"/>
        <v>85971.55</v>
      </c>
      <c r="J98" s="97">
        <f t="shared" si="26"/>
        <v>0</v>
      </c>
      <c r="K98" s="57">
        <v>10620.01</v>
      </c>
      <c r="L98" s="77">
        <f t="shared" si="27"/>
        <v>0.10499995056504158</v>
      </c>
      <c r="M98" s="57">
        <f t="shared" si="28"/>
        <v>90522.99</v>
      </c>
      <c r="N98" s="57">
        <f t="shared" si="29"/>
        <v>0</v>
      </c>
      <c r="O98" s="57">
        <v>0</v>
      </c>
      <c r="P98" s="57">
        <v>0</v>
      </c>
      <c r="Q98" s="57">
        <v>0</v>
      </c>
      <c r="R98" s="58">
        <f t="shared" si="23"/>
        <v>4551.44</v>
      </c>
      <c r="S98" s="59">
        <f t="shared" si="30"/>
        <v>85971.55</v>
      </c>
      <c r="T98" s="59">
        <f t="shared" si="31"/>
        <v>0</v>
      </c>
      <c r="U98" s="59">
        <f t="shared" si="32"/>
        <v>0</v>
      </c>
      <c r="V98" s="58"/>
      <c r="W98" s="59"/>
      <c r="X98" s="59"/>
      <c r="Y98" s="59"/>
      <c r="Z98" s="90">
        <f t="shared" si="33"/>
        <v>0</v>
      </c>
      <c r="AA98" s="130">
        <f t="shared" si="34"/>
        <v>90522.99</v>
      </c>
      <c r="AB98" s="140">
        <f t="shared" si="35"/>
        <v>0</v>
      </c>
      <c r="AC98" s="60"/>
    </row>
    <row r="99" spans="1:29" s="52" customFormat="1" ht="60">
      <c r="A99" s="54">
        <v>93</v>
      </c>
      <c r="B99" s="56" t="s">
        <v>333</v>
      </c>
      <c r="C99" s="55"/>
      <c r="D99" s="56" t="s">
        <v>334</v>
      </c>
      <c r="E99" s="56" t="s">
        <v>335</v>
      </c>
      <c r="F99" s="56" t="s">
        <v>445</v>
      </c>
      <c r="G99" s="98">
        <v>149783</v>
      </c>
      <c r="H99" s="97">
        <f t="shared" si="24"/>
        <v>127315.55</v>
      </c>
      <c r="I99" s="97">
        <f t="shared" si="25"/>
        <v>127315.55</v>
      </c>
      <c r="J99" s="97">
        <f t="shared" si="26"/>
        <v>0</v>
      </c>
      <c r="K99" s="57">
        <v>15727.21</v>
      </c>
      <c r="L99" s="77">
        <f t="shared" si="27"/>
        <v>0.10499996661837457</v>
      </c>
      <c r="M99" s="57">
        <f t="shared" si="28"/>
        <v>134055.79</v>
      </c>
      <c r="N99" s="57">
        <f t="shared" si="29"/>
        <v>4955.02</v>
      </c>
      <c r="O99" s="57">
        <v>0</v>
      </c>
      <c r="P99" s="57">
        <v>4955.02</v>
      </c>
      <c r="Q99" s="57">
        <v>0</v>
      </c>
      <c r="R99" s="58">
        <f t="shared" si="23"/>
        <v>6740.24</v>
      </c>
      <c r="S99" s="59">
        <f t="shared" si="30"/>
        <v>127315.55</v>
      </c>
      <c r="T99" s="59">
        <f t="shared" si="31"/>
        <v>0</v>
      </c>
      <c r="U99" s="59">
        <f t="shared" si="32"/>
        <v>0</v>
      </c>
      <c r="V99" s="58"/>
      <c r="W99" s="59"/>
      <c r="X99" s="59"/>
      <c r="Y99" s="59"/>
      <c r="Z99" s="90">
        <f t="shared" si="33"/>
        <v>0</v>
      </c>
      <c r="AA99" s="130">
        <f t="shared" si="34"/>
        <v>134055.79</v>
      </c>
      <c r="AB99" s="140">
        <f t="shared" si="35"/>
        <v>0</v>
      </c>
      <c r="AC99" s="60"/>
    </row>
    <row r="100" spans="1:29" s="52" customFormat="1" ht="48">
      <c r="A100" s="61">
        <v>94</v>
      </c>
      <c r="B100" s="62" t="s">
        <v>225</v>
      </c>
      <c r="C100" s="55"/>
      <c r="D100" s="62" t="s">
        <v>226</v>
      </c>
      <c r="E100" s="62" t="s">
        <v>227</v>
      </c>
      <c r="F100" s="62" t="s">
        <v>412</v>
      </c>
      <c r="G100" s="98">
        <v>80000</v>
      </c>
      <c r="H100" s="97">
        <f t="shared" si="24"/>
        <v>68000</v>
      </c>
      <c r="I100" s="97">
        <f t="shared" si="25"/>
        <v>68000</v>
      </c>
      <c r="J100" s="97">
        <f t="shared" si="26"/>
        <v>0</v>
      </c>
      <c r="K100" s="57">
        <v>8400</v>
      </c>
      <c r="L100" s="77">
        <f t="shared" si="27"/>
        <v>0.105</v>
      </c>
      <c r="M100" s="57">
        <f t="shared" si="28"/>
        <v>71600</v>
      </c>
      <c r="N100" s="57">
        <f t="shared" si="29"/>
        <v>5650</v>
      </c>
      <c r="O100" s="57">
        <v>0</v>
      </c>
      <c r="P100" s="57">
        <v>5650</v>
      </c>
      <c r="Q100" s="57">
        <v>0</v>
      </c>
      <c r="R100" s="58">
        <f t="shared" si="23"/>
        <v>3600</v>
      </c>
      <c r="S100" s="59">
        <f t="shared" si="30"/>
        <v>68000</v>
      </c>
      <c r="T100" s="59">
        <f t="shared" si="31"/>
        <v>0</v>
      </c>
      <c r="U100" s="59">
        <f t="shared" si="32"/>
        <v>0</v>
      </c>
      <c r="V100" s="58"/>
      <c r="W100" s="59"/>
      <c r="X100" s="59"/>
      <c r="Y100" s="59"/>
      <c r="Z100" s="90">
        <f t="shared" si="33"/>
        <v>0</v>
      </c>
      <c r="AA100" s="130">
        <f t="shared" si="34"/>
        <v>71600</v>
      </c>
      <c r="AB100" s="140">
        <f t="shared" si="35"/>
        <v>0</v>
      </c>
      <c r="AC100" s="60"/>
    </row>
    <row r="101" spans="1:29" s="52" customFormat="1" ht="48">
      <c r="A101" s="54">
        <v>95</v>
      </c>
      <c r="B101" s="55" t="s">
        <v>73</v>
      </c>
      <c r="C101" s="55"/>
      <c r="D101" s="55" t="s">
        <v>74</v>
      </c>
      <c r="E101" s="56" t="s">
        <v>75</v>
      </c>
      <c r="F101" s="56" t="s">
        <v>361</v>
      </c>
      <c r="G101" s="96">
        <v>68000</v>
      </c>
      <c r="H101" s="97">
        <f t="shared" si="24"/>
        <v>57800</v>
      </c>
      <c r="I101" s="97">
        <f t="shared" si="25"/>
        <v>57800</v>
      </c>
      <c r="J101" s="97">
        <f t="shared" si="26"/>
        <v>0</v>
      </c>
      <c r="K101" s="57">
        <v>7140</v>
      </c>
      <c r="L101" s="77">
        <f t="shared" si="27"/>
        <v>0.105</v>
      </c>
      <c r="M101" s="57">
        <f t="shared" si="28"/>
        <v>60860</v>
      </c>
      <c r="N101" s="57">
        <f t="shared" si="29"/>
        <v>1000</v>
      </c>
      <c r="O101" s="57">
        <v>0</v>
      </c>
      <c r="P101" s="57">
        <v>1000</v>
      </c>
      <c r="Q101" s="57">
        <v>0</v>
      </c>
      <c r="R101" s="58">
        <f t="shared" si="23"/>
        <v>3060</v>
      </c>
      <c r="S101" s="59">
        <f t="shared" si="30"/>
        <v>57800</v>
      </c>
      <c r="T101" s="59">
        <f t="shared" si="31"/>
        <v>0</v>
      </c>
      <c r="U101" s="59">
        <f t="shared" si="32"/>
        <v>0</v>
      </c>
      <c r="V101" s="58"/>
      <c r="W101" s="59"/>
      <c r="X101" s="59"/>
      <c r="Y101" s="59"/>
      <c r="Z101" s="90">
        <f t="shared" si="33"/>
        <v>0</v>
      </c>
      <c r="AA101" s="130">
        <f t="shared" si="34"/>
        <v>60860</v>
      </c>
      <c r="AB101" s="140">
        <f t="shared" si="35"/>
        <v>0</v>
      </c>
      <c r="AC101" s="60"/>
    </row>
    <row r="102" spans="1:29" s="52" customFormat="1" ht="36">
      <c r="A102" s="61">
        <v>96</v>
      </c>
      <c r="B102" s="55" t="s">
        <v>37</v>
      </c>
      <c r="C102" s="55"/>
      <c r="D102" s="55" t="s">
        <v>38</v>
      </c>
      <c r="E102" s="56" t="s">
        <v>39</v>
      </c>
      <c r="F102" s="56" t="s">
        <v>349</v>
      </c>
      <c r="G102" s="96">
        <v>88039</v>
      </c>
      <c r="H102" s="97">
        <f t="shared" si="24"/>
        <v>74833.15</v>
      </c>
      <c r="I102" s="97">
        <f t="shared" si="25"/>
        <v>74833.15</v>
      </c>
      <c r="J102" s="97">
        <f t="shared" si="26"/>
        <v>0</v>
      </c>
      <c r="K102" s="57">
        <v>9244.09</v>
      </c>
      <c r="L102" s="77">
        <f t="shared" si="27"/>
        <v>0.10499994320698781</v>
      </c>
      <c r="M102" s="57">
        <f t="shared" si="28"/>
        <v>78794.91</v>
      </c>
      <c r="N102" s="57">
        <f t="shared" si="29"/>
        <v>3100</v>
      </c>
      <c r="O102" s="57">
        <v>0</v>
      </c>
      <c r="P102" s="57">
        <v>3100</v>
      </c>
      <c r="Q102" s="57">
        <v>0</v>
      </c>
      <c r="R102" s="58">
        <f t="shared" si="23"/>
        <v>3961.76</v>
      </c>
      <c r="S102" s="59">
        <f t="shared" si="30"/>
        <v>74833.15</v>
      </c>
      <c r="T102" s="59">
        <f t="shared" si="31"/>
        <v>0</v>
      </c>
      <c r="U102" s="59">
        <f t="shared" si="32"/>
        <v>0</v>
      </c>
      <c r="V102" s="58"/>
      <c r="W102" s="59"/>
      <c r="X102" s="59"/>
      <c r="Y102" s="59"/>
      <c r="Z102" s="90">
        <f t="shared" si="33"/>
        <v>0</v>
      </c>
      <c r="AA102" s="130">
        <f t="shared" si="34"/>
        <v>78794.90999999999</v>
      </c>
      <c r="AB102" s="140">
        <f t="shared" si="35"/>
        <v>1.4551915228366852E-11</v>
      </c>
      <c r="AC102" s="60"/>
    </row>
    <row r="103" spans="1:29" s="52" customFormat="1" ht="24">
      <c r="A103" s="54">
        <v>97</v>
      </c>
      <c r="B103" s="55" t="s">
        <v>115</v>
      </c>
      <c r="C103" s="55"/>
      <c r="D103" s="55" t="s">
        <v>116</v>
      </c>
      <c r="E103" s="56" t="s">
        <v>117</v>
      </c>
      <c r="F103" s="56" t="s">
        <v>375</v>
      </c>
      <c r="G103" s="96">
        <v>73621</v>
      </c>
      <c r="H103" s="97">
        <f aca="true" t="shared" si="36" ref="H103:H113">ROUNDDOWN(85%*G103,2)</f>
        <v>62577.85</v>
      </c>
      <c r="I103" s="97">
        <f aca="true" t="shared" si="37" ref="I103:I113">S103+U103</f>
        <v>62577.85</v>
      </c>
      <c r="J103" s="97">
        <f aca="true" t="shared" si="38" ref="J103:J113">H103-I103</f>
        <v>0</v>
      </c>
      <c r="K103" s="57">
        <v>7730.2</v>
      </c>
      <c r="L103" s="77">
        <f aca="true" t="shared" si="39" ref="L103:L113">K103*100%/G103</f>
        <v>0.10499993208459543</v>
      </c>
      <c r="M103" s="57">
        <f aca="true" t="shared" si="40" ref="M103:M113">G103-K103</f>
        <v>65890.8</v>
      </c>
      <c r="N103" s="57">
        <f aca="true" t="shared" si="41" ref="N103:N113">O103+P103+Q103</f>
        <v>8500</v>
      </c>
      <c r="O103" s="57">
        <v>0</v>
      </c>
      <c r="P103" s="57">
        <v>0</v>
      </c>
      <c r="Q103" s="57">
        <v>8500</v>
      </c>
      <c r="R103" s="58">
        <f t="shared" si="23"/>
        <v>2037.95</v>
      </c>
      <c r="S103" s="59">
        <f aca="true" t="shared" si="42" ref="S103:S113">ROUND(G103*85%-U103,2)</f>
        <v>55352.85</v>
      </c>
      <c r="T103" s="59">
        <f aca="true" t="shared" si="43" ref="T103:T113">ROUND(Q103*0.15,2)</f>
        <v>1275</v>
      </c>
      <c r="U103" s="59">
        <f aca="true" t="shared" si="44" ref="U103:U113">ROUND(Q103*0.85,2)</f>
        <v>7225</v>
      </c>
      <c r="V103" s="58"/>
      <c r="W103" s="59"/>
      <c r="X103" s="59"/>
      <c r="Y103" s="59"/>
      <c r="Z103" s="90">
        <f t="shared" si="33"/>
        <v>0</v>
      </c>
      <c r="AA103" s="130">
        <f t="shared" si="34"/>
        <v>65890.79999999999</v>
      </c>
      <c r="AB103" s="140">
        <f t="shared" si="35"/>
        <v>7.275957614183426E-12</v>
      </c>
      <c r="AC103" s="60"/>
    </row>
    <row r="104" spans="1:29" s="52" customFormat="1" ht="96">
      <c r="A104" s="61">
        <v>98</v>
      </c>
      <c r="B104" s="55" t="s">
        <v>61</v>
      </c>
      <c r="C104" s="55"/>
      <c r="D104" s="55" t="s">
        <v>62</v>
      </c>
      <c r="E104" s="56" t="s">
        <v>63</v>
      </c>
      <c r="F104" s="56" t="s">
        <v>357</v>
      </c>
      <c r="G104" s="96">
        <v>236491</v>
      </c>
      <c r="H104" s="97">
        <f t="shared" si="36"/>
        <v>201017.35</v>
      </c>
      <c r="I104" s="97">
        <f t="shared" si="37"/>
        <v>201017.35</v>
      </c>
      <c r="J104" s="97">
        <f t="shared" si="38"/>
        <v>0</v>
      </c>
      <c r="K104" s="57">
        <v>24831.55</v>
      </c>
      <c r="L104" s="77">
        <f t="shared" si="39"/>
        <v>0.10499997885754637</v>
      </c>
      <c r="M104" s="57">
        <f t="shared" si="40"/>
        <v>211659.45</v>
      </c>
      <c r="N104" s="57">
        <f t="shared" si="41"/>
        <v>9257.93</v>
      </c>
      <c r="O104" s="57">
        <v>0</v>
      </c>
      <c r="P104" s="57">
        <v>9257.93</v>
      </c>
      <c r="Q104" s="57">
        <v>0</v>
      </c>
      <c r="R104" s="58">
        <f t="shared" si="23"/>
        <v>10642.1</v>
      </c>
      <c r="S104" s="59">
        <f t="shared" si="42"/>
        <v>201017.35</v>
      </c>
      <c r="T104" s="59">
        <f t="shared" si="43"/>
        <v>0</v>
      </c>
      <c r="U104" s="59">
        <f t="shared" si="44"/>
        <v>0</v>
      </c>
      <c r="V104" s="58"/>
      <c r="W104" s="59"/>
      <c r="X104" s="59"/>
      <c r="Y104" s="59"/>
      <c r="Z104" s="90">
        <f t="shared" si="33"/>
        <v>0</v>
      </c>
      <c r="AA104" s="130">
        <f t="shared" si="34"/>
        <v>211659.45</v>
      </c>
      <c r="AB104" s="140">
        <f t="shared" si="35"/>
        <v>0</v>
      </c>
      <c r="AC104" s="60"/>
    </row>
    <row r="105" spans="1:29" s="52" customFormat="1" ht="36">
      <c r="A105" s="54">
        <v>99</v>
      </c>
      <c r="B105" s="55" t="s">
        <v>91</v>
      </c>
      <c r="C105" s="55"/>
      <c r="D105" s="55" t="s">
        <v>92</v>
      </c>
      <c r="E105" s="56" t="s">
        <v>93</v>
      </c>
      <c r="F105" s="56" t="s">
        <v>367</v>
      </c>
      <c r="G105" s="96">
        <v>97578</v>
      </c>
      <c r="H105" s="97">
        <f t="shared" si="36"/>
        <v>82941.3</v>
      </c>
      <c r="I105" s="97">
        <f t="shared" si="37"/>
        <v>82941.3</v>
      </c>
      <c r="J105" s="97">
        <f t="shared" si="38"/>
        <v>0</v>
      </c>
      <c r="K105" s="57">
        <v>10245.69</v>
      </c>
      <c r="L105" s="77">
        <f t="shared" si="39"/>
        <v>0.10500000000000001</v>
      </c>
      <c r="M105" s="57">
        <f t="shared" si="40"/>
        <v>87332.31</v>
      </c>
      <c r="N105" s="57">
        <f t="shared" si="41"/>
        <v>3550</v>
      </c>
      <c r="O105" s="57">
        <v>0</v>
      </c>
      <c r="P105" s="57">
        <v>3550</v>
      </c>
      <c r="Q105" s="57">
        <v>0</v>
      </c>
      <c r="R105" s="58">
        <f t="shared" si="23"/>
        <v>4391.01</v>
      </c>
      <c r="S105" s="59">
        <f t="shared" si="42"/>
        <v>82941.3</v>
      </c>
      <c r="T105" s="59">
        <f t="shared" si="43"/>
        <v>0</v>
      </c>
      <c r="U105" s="59">
        <f t="shared" si="44"/>
        <v>0</v>
      </c>
      <c r="V105" s="58"/>
      <c r="W105" s="59"/>
      <c r="X105" s="59"/>
      <c r="Y105" s="59"/>
      <c r="Z105" s="90">
        <f t="shared" si="33"/>
        <v>0</v>
      </c>
      <c r="AA105" s="130">
        <f t="shared" si="34"/>
        <v>87332.31</v>
      </c>
      <c r="AB105" s="140">
        <f t="shared" si="35"/>
        <v>0</v>
      </c>
      <c r="AC105" s="60"/>
    </row>
    <row r="106" spans="1:29" s="52" customFormat="1" ht="72">
      <c r="A106" s="61">
        <v>100</v>
      </c>
      <c r="B106" s="62" t="s">
        <v>240</v>
      </c>
      <c r="C106" s="55"/>
      <c r="D106" s="62" t="s">
        <v>241</v>
      </c>
      <c r="E106" s="62" t="s">
        <v>242</v>
      </c>
      <c r="F106" s="62" t="s">
        <v>416</v>
      </c>
      <c r="G106" s="98">
        <v>84200</v>
      </c>
      <c r="H106" s="96">
        <f t="shared" si="36"/>
        <v>71570</v>
      </c>
      <c r="I106" s="96">
        <f t="shared" si="37"/>
        <v>71570</v>
      </c>
      <c r="J106" s="96">
        <f t="shared" si="38"/>
        <v>0</v>
      </c>
      <c r="K106" s="57">
        <v>8841</v>
      </c>
      <c r="L106" s="101">
        <f t="shared" si="39"/>
        <v>0.105</v>
      </c>
      <c r="M106" s="57">
        <f t="shared" si="40"/>
        <v>75359</v>
      </c>
      <c r="N106" s="57">
        <f t="shared" si="41"/>
        <v>0</v>
      </c>
      <c r="O106" s="57">
        <v>0</v>
      </c>
      <c r="P106" s="57">
        <v>0</v>
      </c>
      <c r="Q106" s="57">
        <v>0</v>
      </c>
      <c r="R106" s="58">
        <f t="shared" si="23"/>
        <v>3789</v>
      </c>
      <c r="S106" s="59">
        <f t="shared" si="42"/>
        <v>71570</v>
      </c>
      <c r="T106" s="59">
        <f t="shared" si="43"/>
        <v>0</v>
      </c>
      <c r="U106" s="59">
        <f t="shared" si="44"/>
        <v>0</v>
      </c>
      <c r="V106" s="58"/>
      <c r="W106" s="59"/>
      <c r="X106" s="59"/>
      <c r="Y106" s="59"/>
      <c r="Z106" s="90">
        <f t="shared" si="33"/>
        <v>0</v>
      </c>
      <c r="AA106" s="130">
        <f t="shared" si="34"/>
        <v>75359</v>
      </c>
      <c r="AB106" s="140">
        <f t="shared" si="35"/>
        <v>0</v>
      </c>
      <c r="AC106" s="60"/>
    </row>
    <row r="107" spans="1:29" s="52" customFormat="1" ht="60">
      <c r="A107" s="54">
        <v>101</v>
      </c>
      <c r="B107" s="55" t="s">
        <v>147</v>
      </c>
      <c r="C107" s="55"/>
      <c r="D107" s="55" t="s">
        <v>148</v>
      </c>
      <c r="E107" s="56" t="s">
        <v>149</v>
      </c>
      <c r="F107" s="56" t="s">
        <v>386</v>
      </c>
      <c r="G107" s="96">
        <v>126529</v>
      </c>
      <c r="H107" s="97">
        <f t="shared" si="36"/>
        <v>107549.65</v>
      </c>
      <c r="I107" s="97">
        <f t="shared" si="37"/>
        <v>107549.65</v>
      </c>
      <c r="J107" s="97">
        <f t="shared" si="38"/>
        <v>0</v>
      </c>
      <c r="K107" s="57">
        <v>13285.54</v>
      </c>
      <c r="L107" s="77">
        <f t="shared" si="39"/>
        <v>0.10499996048336746</v>
      </c>
      <c r="M107" s="57">
        <f t="shared" si="40"/>
        <v>113243.45999999999</v>
      </c>
      <c r="N107" s="57">
        <f t="shared" si="41"/>
        <v>0</v>
      </c>
      <c r="O107" s="57">
        <v>0</v>
      </c>
      <c r="P107" s="57">
        <v>0</v>
      </c>
      <c r="Q107" s="57">
        <v>0</v>
      </c>
      <c r="R107" s="58">
        <f t="shared" si="23"/>
        <v>5693.81</v>
      </c>
      <c r="S107" s="59">
        <f t="shared" si="42"/>
        <v>107549.65</v>
      </c>
      <c r="T107" s="59">
        <f t="shared" si="43"/>
        <v>0</v>
      </c>
      <c r="U107" s="59">
        <f t="shared" si="44"/>
        <v>0</v>
      </c>
      <c r="V107" s="58"/>
      <c r="W107" s="59"/>
      <c r="X107" s="59"/>
      <c r="Y107" s="59"/>
      <c r="Z107" s="90">
        <f t="shared" si="33"/>
        <v>0</v>
      </c>
      <c r="AA107" s="130">
        <f t="shared" si="34"/>
        <v>113243.45999999999</v>
      </c>
      <c r="AB107" s="140">
        <f t="shared" si="35"/>
        <v>0</v>
      </c>
      <c r="AC107" s="60"/>
    </row>
    <row r="108" spans="1:29" s="52" customFormat="1" ht="84">
      <c r="A108" s="61">
        <v>102</v>
      </c>
      <c r="B108" s="55" t="s">
        <v>159</v>
      </c>
      <c r="C108" s="55"/>
      <c r="D108" s="55" t="s">
        <v>160</v>
      </c>
      <c r="E108" s="56" t="s">
        <v>161</v>
      </c>
      <c r="F108" s="56" t="s">
        <v>390</v>
      </c>
      <c r="G108" s="96">
        <v>107428</v>
      </c>
      <c r="H108" s="97">
        <f t="shared" si="36"/>
        <v>91313.8</v>
      </c>
      <c r="I108" s="97">
        <f t="shared" si="37"/>
        <v>91313.8</v>
      </c>
      <c r="J108" s="97">
        <f t="shared" si="38"/>
        <v>0</v>
      </c>
      <c r="K108" s="57">
        <v>11279.94</v>
      </c>
      <c r="L108" s="77">
        <f t="shared" si="39"/>
        <v>0.10500000000000001</v>
      </c>
      <c r="M108" s="57">
        <f t="shared" si="40"/>
        <v>96148.06</v>
      </c>
      <c r="N108" s="57">
        <f t="shared" si="41"/>
        <v>0</v>
      </c>
      <c r="O108" s="57">
        <v>0</v>
      </c>
      <c r="P108" s="57">
        <v>0</v>
      </c>
      <c r="Q108" s="57">
        <v>0</v>
      </c>
      <c r="R108" s="58">
        <f t="shared" si="23"/>
        <v>4834.26</v>
      </c>
      <c r="S108" s="59">
        <f t="shared" si="42"/>
        <v>91313.8</v>
      </c>
      <c r="T108" s="59">
        <f t="shared" si="43"/>
        <v>0</v>
      </c>
      <c r="U108" s="59">
        <f t="shared" si="44"/>
        <v>0</v>
      </c>
      <c r="V108" s="58"/>
      <c r="W108" s="59"/>
      <c r="X108" s="59"/>
      <c r="Y108" s="59"/>
      <c r="Z108" s="90">
        <f t="shared" si="33"/>
        <v>0</v>
      </c>
      <c r="AA108" s="130">
        <f t="shared" si="34"/>
        <v>96148.06</v>
      </c>
      <c r="AB108" s="140">
        <f t="shared" si="35"/>
        <v>0</v>
      </c>
      <c r="AC108" s="60"/>
    </row>
    <row r="109" spans="1:29" s="52" customFormat="1" ht="48">
      <c r="A109" s="54">
        <v>103</v>
      </c>
      <c r="B109" s="62" t="s">
        <v>246</v>
      </c>
      <c r="C109" s="55"/>
      <c r="D109" s="62" t="s">
        <v>247</v>
      </c>
      <c r="E109" s="62" t="s">
        <v>248</v>
      </c>
      <c r="F109" s="62" t="s">
        <v>384</v>
      </c>
      <c r="G109" s="98">
        <v>87866</v>
      </c>
      <c r="H109" s="97">
        <f t="shared" si="36"/>
        <v>74686.1</v>
      </c>
      <c r="I109" s="97">
        <f t="shared" si="37"/>
        <v>74686.1</v>
      </c>
      <c r="J109" s="97">
        <f t="shared" si="38"/>
        <v>0</v>
      </c>
      <c r="K109" s="57">
        <v>9225.93</v>
      </c>
      <c r="L109" s="77">
        <f t="shared" si="39"/>
        <v>0.10500000000000001</v>
      </c>
      <c r="M109" s="57">
        <f t="shared" si="40"/>
        <v>78640.07</v>
      </c>
      <c r="N109" s="57">
        <f t="shared" si="41"/>
        <v>5700.07</v>
      </c>
      <c r="O109" s="57">
        <v>0</v>
      </c>
      <c r="P109" s="57">
        <v>5700.07</v>
      </c>
      <c r="Q109" s="57">
        <v>0</v>
      </c>
      <c r="R109" s="58">
        <f t="shared" si="23"/>
        <v>3953.97</v>
      </c>
      <c r="S109" s="59">
        <f t="shared" si="42"/>
        <v>74686.1</v>
      </c>
      <c r="T109" s="59">
        <f t="shared" si="43"/>
        <v>0</v>
      </c>
      <c r="U109" s="59">
        <f t="shared" si="44"/>
        <v>0</v>
      </c>
      <c r="V109" s="58"/>
      <c r="W109" s="59"/>
      <c r="X109" s="59"/>
      <c r="Y109" s="59"/>
      <c r="Z109" s="90">
        <f t="shared" si="33"/>
        <v>0</v>
      </c>
      <c r="AA109" s="130">
        <f t="shared" si="34"/>
        <v>78640.07</v>
      </c>
      <c r="AB109" s="140">
        <f t="shared" si="35"/>
        <v>0</v>
      </c>
      <c r="AC109" s="60"/>
    </row>
    <row r="110" spans="1:29" s="52" customFormat="1" ht="24">
      <c r="A110" s="61">
        <v>104</v>
      </c>
      <c r="B110" s="55" t="s">
        <v>88</v>
      </c>
      <c r="C110" s="55"/>
      <c r="D110" s="55" t="s">
        <v>89</v>
      </c>
      <c r="E110" s="56" t="s">
        <v>90</v>
      </c>
      <c r="F110" s="56" t="s">
        <v>366</v>
      </c>
      <c r="G110" s="96">
        <v>99866</v>
      </c>
      <c r="H110" s="97">
        <f t="shared" si="36"/>
        <v>84886.1</v>
      </c>
      <c r="I110" s="97">
        <f t="shared" si="37"/>
        <v>84886.1</v>
      </c>
      <c r="J110" s="97">
        <f t="shared" si="38"/>
        <v>0</v>
      </c>
      <c r="K110" s="57">
        <v>10485.93</v>
      </c>
      <c r="L110" s="77">
        <f t="shared" si="39"/>
        <v>0.105</v>
      </c>
      <c r="M110" s="57">
        <f t="shared" si="40"/>
        <v>89380.07</v>
      </c>
      <c r="N110" s="57">
        <f t="shared" si="41"/>
        <v>9618</v>
      </c>
      <c r="O110" s="57">
        <v>0</v>
      </c>
      <c r="P110" s="57">
        <v>5418</v>
      </c>
      <c r="Q110" s="57">
        <v>4200</v>
      </c>
      <c r="R110" s="58">
        <f t="shared" si="23"/>
        <v>3863.97</v>
      </c>
      <c r="S110" s="59">
        <f t="shared" si="42"/>
        <v>81316.1</v>
      </c>
      <c r="T110" s="59">
        <f t="shared" si="43"/>
        <v>630</v>
      </c>
      <c r="U110" s="59">
        <f t="shared" si="44"/>
        <v>3570</v>
      </c>
      <c r="V110" s="58"/>
      <c r="W110" s="59"/>
      <c r="X110" s="59"/>
      <c r="Y110" s="59"/>
      <c r="Z110" s="90">
        <f t="shared" si="33"/>
        <v>0</v>
      </c>
      <c r="AA110" s="130">
        <f t="shared" si="34"/>
        <v>89380.07</v>
      </c>
      <c r="AB110" s="140">
        <f t="shared" si="35"/>
        <v>0</v>
      </c>
      <c r="AC110" s="60"/>
    </row>
    <row r="111" spans="1:29" s="52" customFormat="1" ht="132">
      <c r="A111" s="54">
        <v>105</v>
      </c>
      <c r="B111" s="62" t="s">
        <v>258</v>
      </c>
      <c r="C111" s="55"/>
      <c r="D111" s="62" t="s">
        <v>259</v>
      </c>
      <c r="E111" s="62" t="s">
        <v>260</v>
      </c>
      <c r="F111" s="62" t="s">
        <v>421</v>
      </c>
      <c r="G111" s="96">
        <v>104925</v>
      </c>
      <c r="H111" s="97">
        <f t="shared" si="36"/>
        <v>89186.25</v>
      </c>
      <c r="I111" s="97">
        <f t="shared" si="37"/>
        <v>89186.25</v>
      </c>
      <c r="J111" s="97">
        <f t="shared" si="38"/>
        <v>0</v>
      </c>
      <c r="K111" s="57">
        <v>11017.12</v>
      </c>
      <c r="L111" s="77">
        <f t="shared" si="39"/>
        <v>0.10499995234691448</v>
      </c>
      <c r="M111" s="57">
        <f t="shared" si="40"/>
        <v>93907.88</v>
      </c>
      <c r="N111" s="57">
        <f t="shared" si="41"/>
        <v>11100</v>
      </c>
      <c r="O111" s="57">
        <v>0</v>
      </c>
      <c r="P111" s="57">
        <v>11100</v>
      </c>
      <c r="Q111" s="57">
        <v>0</v>
      </c>
      <c r="R111" s="58">
        <f t="shared" si="23"/>
        <v>4721.63</v>
      </c>
      <c r="S111" s="59">
        <f t="shared" si="42"/>
        <v>89186.25</v>
      </c>
      <c r="T111" s="59">
        <f t="shared" si="43"/>
        <v>0</v>
      </c>
      <c r="U111" s="59">
        <f t="shared" si="44"/>
        <v>0</v>
      </c>
      <c r="V111" s="58"/>
      <c r="W111" s="59"/>
      <c r="X111" s="59"/>
      <c r="Y111" s="59"/>
      <c r="Z111" s="90">
        <f t="shared" si="33"/>
        <v>0</v>
      </c>
      <c r="AA111" s="130">
        <f t="shared" si="34"/>
        <v>93907.88</v>
      </c>
      <c r="AB111" s="140">
        <f t="shared" si="35"/>
        <v>0</v>
      </c>
      <c r="AC111" s="60"/>
    </row>
    <row r="112" spans="1:29" s="52" customFormat="1" ht="72">
      <c r="A112" s="61">
        <v>106</v>
      </c>
      <c r="B112" s="56" t="s">
        <v>315</v>
      </c>
      <c r="C112" s="55"/>
      <c r="D112" s="56" t="s">
        <v>316</v>
      </c>
      <c r="E112" s="56" t="s">
        <v>317</v>
      </c>
      <c r="F112" s="56" t="s">
        <v>439</v>
      </c>
      <c r="G112" s="96">
        <v>96800</v>
      </c>
      <c r="H112" s="97">
        <f t="shared" si="36"/>
        <v>82280</v>
      </c>
      <c r="I112" s="97">
        <f t="shared" si="37"/>
        <v>82280</v>
      </c>
      <c r="J112" s="97">
        <f t="shared" si="38"/>
        <v>0</v>
      </c>
      <c r="K112" s="57">
        <v>10164</v>
      </c>
      <c r="L112" s="77">
        <f t="shared" si="39"/>
        <v>0.105</v>
      </c>
      <c r="M112" s="57">
        <f t="shared" si="40"/>
        <v>86636</v>
      </c>
      <c r="N112" s="57">
        <f t="shared" si="41"/>
        <v>4200</v>
      </c>
      <c r="O112" s="57">
        <v>0</v>
      </c>
      <c r="P112" s="57">
        <v>4200</v>
      </c>
      <c r="Q112" s="57">
        <v>0</v>
      </c>
      <c r="R112" s="58">
        <f t="shared" si="23"/>
        <v>4356</v>
      </c>
      <c r="S112" s="59">
        <f t="shared" si="42"/>
        <v>82280</v>
      </c>
      <c r="T112" s="59">
        <f t="shared" si="43"/>
        <v>0</v>
      </c>
      <c r="U112" s="59">
        <f t="shared" si="44"/>
        <v>0</v>
      </c>
      <c r="V112" s="58"/>
      <c r="W112" s="59"/>
      <c r="X112" s="59"/>
      <c r="Y112" s="59"/>
      <c r="Z112" s="90">
        <f t="shared" si="33"/>
        <v>0</v>
      </c>
      <c r="AA112" s="130">
        <f t="shared" si="34"/>
        <v>86636</v>
      </c>
      <c r="AB112" s="140">
        <f t="shared" si="35"/>
        <v>0</v>
      </c>
      <c r="AC112" s="60"/>
    </row>
    <row r="113" spans="1:29" s="52" customFormat="1" ht="24">
      <c r="A113" s="54">
        <v>107</v>
      </c>
      <c r="B113" s="55" t="s">
        <v>309</v>
      </c>
      <c r="C113" s="55"/>
      <c r="D113" s="55" t="s">
        <v>310</v>
      </c>
      <c r="E113" s="56" t="s">
        <v>311</v>
      </c>
      <c r="F113" s="56" t="s">
        <v>437</v>
      </c>
      <c r="G113" s="98">
        <v>96341</v>
      </c>
      <c r="H113" s="97">
        <f t="shared" si="36"/>
        <v>81889.85</v>
      </c>
      <c r="I113" s="97">
        <f t="shared" si="37"/>
        <v>81889.85</v>
      </c>
      <c r="J113" s="97">
        <f t="shared" si="38"/>
        <v>0</v>
      </c>
      <c r="K113" s="57">
        <v>10115.8</v>
      </c>
      <c r="L113" s="77">
        <f t="shared" si="39"/>
        <v>0.10499994810101618</v>
      </c>
      <c r="M113" s="57">
        <f t="shared" si="40"/>
        <v>86225.2</v>
      </c>
      <c r="N113" s="57">
        <f t="shared" si="41"/>
        <v>6833</v>
      </c>
      <c r="O113" s="57">
        <v>0</v>
      </c>
      <c r="P113" s="57">
        <v>6833</v>
      </c>
      <c r="Q113" s="57">
        <v>0</v>
      </c>
      <c r="R113" s="58">
        <f t="shared" si="23"/>
        <v>4335.35</v>
      </c>
      <c r="S113" s="59">
        <f t="shared" si="42"/>
        <v>81889.85</v>
      </c>
      <c r="T113" s="59">
        <f t="shared" si="43"/>
        <v>0</v>
      </c>
      <c r="U113" s="59">
        <f t="shared" si="44"/>
        <v>0</v>
      </c>
      <c r="V113" s="58"/>
      <c r="W113" s="59"/>
      <c r="X113" s="59"/>
      <c r="Y113" s="59"/>
      <c r="Z113" s="90">
        <f t="shared" si="33"/>
        <v>0</v>
      </c>
      <c r="AA113" s="130">
        <f t="shared" si="34"/>
        <v>86225.20000000001</v>
      </c>
      <c r="AB113" s="140">
        <f t="shared" si="35"/>
        <v>-1.4551915228366852E-11</v>
      </c>
      <c r="AC113" s="60"/>
    </row>
    <row r="114" spans="1:28" s="49" customFormat="1" ht="23.25" customHeight="1">
      <c r="A114" s="185" t="s">
        <v>14</v>
      </c>
      <c r="B114" s="186"/>
      <c r="C114" s="186"/>
      <c r="D114" s="186"/>
      <c r="E114" s="187"/>
      <c r="F114" s="157"/>
      <c r="G114" s="91">
        <f>SUM(G7:G113)</f>
        <v>20559320.39</v>
      </c>
      <c r="H114" s="91">
        <f aca="true" t="shared" si="45" ref="H114:U114">SUM(H7:H113)</f>
        <v>17475422.330000006</v>
      </c>
      <c r="I114" s="91">
        <f t="shared" si="45"/>
        <v>17475422.330000006</v>
      </c>
      <c r="J114" s="91">
        <f t="shared" si="45"/>
        <v>0</v>
      </c>
      <c r="K114" s="91">
        <f t="shared" si="45"/>
        <v>2158728.460000001</v>
      </c>
      <c r="L114" s="91">
        <f t="shared" si="45"/>
        <v>11.234998331227198</v>
      </c>
      <c r="M114" s="91">
        <f t="shared" si="45"/>
        <v>18400591.929999996</v>
      </c>
      <c r="N114" s="91">
        <f t="shared" si="45"/>
        <v>591442.78</v>
      </c>
      <c r="O114" s="91">
        <f t="shared" si="45"/>
        <v>810.4100000000001</v>
      </c>
      <c r="P114" s="91">
        <f t="shared" si="45"/>
        <v>533132.3700000001</v>
      </c>
      <c r="Q114" s="91">
        <f t="shared" si="45"/>
        <v>57500</v>
      </c>
      <c r="R114" s="91">
        <f t="shared" si="45"/>
        <v>916544.5999999996</v>
      </c>
      <c r="S114" s="91">
        <f t="shared" si="45"/>
        <v>17426547.330000006</v>
      </c>
      <c r="T114" s="91">
        <f t="shared" si="45"/>
        <v>8625</v>
      </c>
      <c r="U114" s="91">
        <f t="shared" si="45"/>
        <v>48875</v>
      </c>
      <c r="V114" s="48">
        <f aca="true" t="shared" si="46" ref="V114:AA114">SUM(V7:V7)</f>
        <v>0</v>
      </c>
      <c r="W114" s="48">
        <f t="shared" si="46"/>
        <v>0</v>
      </c>
      <c r="X114" s="48">
        <f t="shared" si="46"/>
        <v>0</v>
      </c>
      <c r="Y114" s="48">
        <f t="shared" si="46"/>
        <v>0</v>
      </c>
      <c r="Z114" s="91">
        <f t="shared" si="46"/>
        <v>0</v>
      </c>
      <c r="AA114" s="132">
        <f t="shared" si="46"/>
        <v>278079.19</v>
      </c>
      <c r="AB114" s="140">
        <f t="shared" si="35"/>
        <v>-7.450580596923828E-09</v>
      </c>
    </row>
    <row r="115" spans="1:28" s="143" customFormat="1" ht="20.25" customHeight="1">
      <c r="A115" s="188" t="s">
        <v>1059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90"/>
    </row>
    <row r="116" spans="1:29" s="146" customFormat="1" ht="48">
      <c r="A116" s="54">
        <v>1</v>
      </c>
      <c r="B116" s="102" t="s">
        <v>550</v>
      </c>
      <c r="C116" s="107" t="s">
        <v>551</v>
      </c>
      <c r="D116" s="102" t="s">
        <v>552</v>
      </c>
      <c r="E116" s="110" t="s">
        <v>553</v>
      </c>
      <c r="F116" s="110" t="s">
        <v>554</v>
      </c>
      <c r="G116" s="115">
        <v>139497</v>
      </c>
      <c r="H116" s="97">
        <f aca="true" t="shared" si="47" ref="H116:H179">ROUNDDOWN(85%*G116,2)</f>
        <v>118572.45</v>
      </c>
      <c r="I116" s="97">
        <f aca="true" t="shared" si="48" ref="I116:I179">S116+U116</f>
        <v>118572.45</v>
      </c>
      <c r="J116" s="97">
        <f aca="true" t="shared" si="49" ref="J116:J179">H116-I116</f>
        <v>0</v>
      </c>
      <c r="K116" s="57">
        <v>14647.18</v>
      </c>
      <c r="L116" s="77">
        <f aca="true" t="shared" si="50" ref="L116:L147">K116*100%/G116</f>
        <v>0.10499996415693527</v>
      </c>
      <c r="M116" s="57">
        <f aca="true" t="shared" si="51" ref="M116:M147">G116-K116</f>
        <v>124849.82</v>
      </c>
      <c r="N116" s="57">
        <f aca="true" t="shared" si="52" ref="N116:N179">O116+P116+Q116</f>
        <v>5000</v>
      </c>
      <c r="O116" s="57">
        <v>0</v>
      </c>
      <c r="P116" s="57">
        <v>0</v>
      </c>
      <c r="Q116" s="57">
        <v>5000</v>
      </c>
      <c r="R116" s="58">
        <f aca="true" t="shared" si="53" ref="R116:R121">ROUND(G116*4.5%-T116,2)</f>
        <v>5527.37</v>
      </c>
      <c r="S116" s="59">
        <f aca="true" t="shared" si="54" ref="S116:S145">ROUND(G116*85%-U116,2)</f>
        <v>114322.45</v>
      </c>
      <c r="T116" s="59">
        <f aca="true" t="shared" si="55" ref="T116:T179">ROUND(Q116*0.15,2)</f>
        <v>750</v>
      </c>
      <c r="U116" s="59">
        <f aca="true" t="shared" si="56" ref="U116:U179">ROUND(Q116*0.85,2)</f>
        <v>4250</v>
      </c>
      <c r="V116" s="58"/>
      <c r="W116" s="59"/>
      <c r="X116" s="59"/>
      <c r="Y116" s="59"/>
      <c r="Z116" s="90">
        <f aca="true" t="shared" si="57" ref="Z116:Z179">M116-AA116</f>
        <v>0</v>
      </c>
      <c r="AA116" s="130">
        <f aca="true" t="shared" si="58" ref="AA116:AA179">SUM(R116:U116)</f>
        <v>124849.81999999999</v>
      </c>
      <c r="AB116" s="144">
        <f t="shared" si="35"/>
        <v>1.4551915228366852E-11</v>
      </c>
      <c r="AC116" s="145"/>
    </row>
    <row r="117" spans="1:29" s="147" customFormat="1" ht="48">
      <c r="A117" s="61">
        <v>2</v>
      </c>
      <c r="B117" s="107" t="s">
        <v>555</v>
      </c>
      <c r="C117" s="107" t="s">
        <v>556</v>
      </c>
      <c r="D117" s="107" t="s">
        <v>557</v>
      </c>
      <c r="E117" s="107" t="s">
        <v>558</v>
      </c>
      <c r="F117" s="107" t="s">
        <v>559</v>
      </c>
      <c r="G117" s="116">
        <v>102918</v>
      </c>
      <c r="H117" s="97">
        <f t="shared" si="47"/>
        <v>87480.3</v>
      </c>
      <c r="I117" s="97">
        <f t="shared" si="48"/>
        <v>87480.3</v>
      </c>
      <c r="J117" s="97">
        <f t="shared" si="49"/>
        <v>0</v>
      </c>
      <c r="K117" s="57">
        <v>10806.39</v>
      </c>
      <c r="L117" s="77">
        <f t="shared" si="50"/>
        <v>0.105</v>
      </c>
      <c r="M117" s="57">
        <f t="shared" si="51"/>
        <v>92111.61</v>
      </c>
      <c r="N117" s="57">
        <f t="shared" si="52"/>
        <v>0</v>
      </c>
      <c r="O117" s="57">
        <v>0</v>
      </c>
      <c r="P117" s="57">
        <v>0</v>
      </c>
      <c r="Q117" s="57">
        <v>0</v>
      </c>
      <c r="R117" s="58">
        <f t="shared" si="53"/>
        <v>4631.31</v>
      </c>
      <c r="S117" s="59">
        <f t="shared" si="54"/>
        <v>87480.3</v>
      </c>
      <c r="T117" s="59">
        <f t="shared" si="55"/>
        <v>0</v>
      </c>
      <c r="U117" s="59">
        <f t="shared" si="56"/>
        <v>0</v>
      </c>
      <c r="V117" s="58"/>
      <c r="W117" s="59"/>
      <c r="X117" s="59"/>
      <c r="Y117" s="59"/>
      <c r="Z117" s="90">
        <f t="shared" si="57"/>
        <v>0</v>
      </c>
      <c r="AA117" s="130">
        <f t="shared" si="58"/>
        <v>92111.61</v>
      </c>
      <c r="AB117" s="144">
        <f t="shared" si="35"/>
        <v>0</v>
      </c>
      <c r="AC117" s="145"/>
    </row>
    <row r="118" spans="1:29" s="146" customFormat="1" ht="60">
      <c r="A118" s="54">
        <v>3</v>
      </c>
      <c r="B118" s="148" t="s">
        <v>560</v>
      </c>
      <c r="C118" s="107" t="s">
        <v>561</v>
      </c>
      <c r="D118" s="148" t="s">
        <v>562</v>
      </c>
      <c r="E118" s="148" t="s">
        <v>563</v>
      </c>
      <c r="F118" s="148" t="s">
        <v>564</v>
      </c>
      <c r="G118" s="149">
        <v>214432</v>
      </c>
      <c r="H118" s="97">
        <f t="shared" si="47"/>
        <v>182267.2</v>
      </c>
      <c r="I118" s="97">
        <f t="shared" si="48"/>
        <v>182267.2</v>
      </c>
      <c r="J118" s="97">
        <f t="shared" si="49"/>
        <v>0</v>
      </c>
      <c r="K118" s="57">
        <v>22515.36</v>
      </c>
      <c r="L118" s="77">
        <f t="shared" si="50"/>
        <v>0.105</v>
      </c>
      <c r="M118" s="57">
        <f t="shared" si="51"/>
        <v>191916.64</v>
      </c>
      <c r="N118" s="57">
        <f t="shared" si="52"/>
        <v>1200</v>
      </c>
      <c r="O118" s="57">
        <v>0</v>
      </c>
      <c r="P118" s="57">
        <v>1200</v>
      </c>
      <c r="Q118" s="57">
        <v>0</v>
      </c>
      <c r="R118" s="58">
        <f t="shared" si="53"/>
        <v>9649.44</v>
      </c>
      <c r="S118" s="59">
        <f t="shared" si="54"/>
        <v>182267.2</v>
      </c>
      <c r="T118" s="59">
        <f t="shared" si="55"/>
        <v>0</v>
      </c>
      <c r="U118" s="59">
        <f t="shared" si="56"/>
        <v>0</v>
      </c>
      <c r="V118" s="58"/>
      <c r="W118" s="59"/>
      <c r="X118" s="59"/>
      <c r="Y118" s="59"/>
      <c r="Z118" s="90">
        <f t="shared" si="57"/>
        <v>0</v>
      </c>
      <c r="AA118" s="130">
        <f t="shared" si="58"/>
        <v>191916.64</v>
      </c>
      <c r="AB118" s="144">
        <f t="shared" si="35"/>
        <v>0</v>
      </c>
      <c r="AC118" s="145"/>
    </row>
    <row r="119" spans="1:29" s="146" customFormat="1" ht="60">
      <c r="A119" s="61">
        <v>4</v>
      </c>
      <c r="B119" s="107" t="s">
        <v>565</v>
      </c>
      <c r="C119" s="107" t="s">
        <v>566</v>
      </c>
      <c r="D119" s="107" t="s">
        <v>567</v>
      </c>
      <c r="E119" s="107" t="s">
        <v>568</v>
      </c>
      <c r="F119" s="107" t="s">
        <v>569</v>
      </c>
      <c r="G119" s="116">
        <v>182924</v>
      </c>
      <c r="H119" s="97">
        <f t="shared" si="47"/>
        <v>155485.4</v>
      </c>
      <c r="I119" s="97">
        <f t="shared" si="48"/>
        <v>155485.4</v>
      </c>
      <c r="J119" s="97">
        <f t="shared" si="49"/>
        <v>0</v>
      </c>
      <c r="K119" s="57">
        <v>19207.02</v>
      </c>
      <c r="L119" s="77">
        <f t="shared" si="50"/>
        <v>0.105</v>
      </c>
      <c r="M119" s="57">
        <f t="shared" si="51"/>
        <v>163716.98</v>
      </c>
      <c r="N119" s="57">
        <f t="shared" si="52"/>
        <v>5600</v>
      </c>
      <c r="O119" s="57">
        <v>0</v>
      </c>
      <c r="P119" s="57">
        <v>5600</v>
      </c>
      <c r="Q119" s="57">
        <v>0</v>
      </c>
      <c r="R119" s="58">
        <f t="shared" si="53"/>
        <v>8231.58</v>
      </c>
      <c r="S119" s="59">
        <f t="shared" si="54"/>
        <v>155485.4</v>
      </c>
      <c r="T119" s="59">
        <f t="shared" si="55"/>
        <v>0</v>
      </c>
      <c r="U119" s="59">
        <f t="shared" si="56"/>
        <v>0</v>
      </c>
      <c r="V119" s="58"/>
      <c r="W119" s="59"/>
      <c r="X119" s="59"/>
      <c r="Y119" s="59"/>
      <c r="Z119" s="90">
        <f t="shared" si="57"/>
        <v>0</v>
      </c>
      <c r="AA119" s="130">
        <f t="shared" si="58"/>
        <v>163716.97999999998</v>
      </c>
      <c r="AB119" s="144">
        <f t="shared" si="35"/>
        <v>2.9103830456733704E-11</v>
      </c>
      <c r="AC119" s="145"/>
    </row>
    <row r="120" spans="1:29" s="146" customFormat="1" ht="60">
      <c r="A120" s="54">
        <v>5</v>
      </c>
      <c r="B120" s="107" t="s">
        <v>570</v>
      </c>
      <c r="C120" s="107" t="s">
        <v>571</v>
      </c>
      <c r="D120" s="107" t="s">
        <v>572</v>
      </c>
      <c r="E120" s="107" t="s">
        <v>573</v>
      </c>
      <c r="F120" s="107" t="s">
        <v>574</v>
      </c>
      <c r="G120" s="116">
        <v>214214</v>
      </c>
      <c r="H120" s="97">
        <f t="shared" si="47"/>
        <v>182081.9</v>
      </c>
      <c r="I120" s="97">
        <f t="shared" si="48"/>
        <v>182081.9</v>
      </c>
      <c r="J120" s="97">
        <f t="shared" si="49"/>
        <v>0</v>
      </c>
      <c r="K120" s="57">
        <v>22492.47</v>
      </c>
      <c r="L120" s="77">
        <f t="shared" si="50"/>
        <v>0.10500000000000001</v>
      </c>
      <c r="M120" s="57">
        <f t="shared" si="51"/>
        <v>191721.53</v>
      </c>
      <c r="N120" s="57">
        <f t="shared" si="52"/>
        <v>5436.53</v>
      </c>
      <c r="O120" s="57">
        <v>0</v>
      </c>
      <c r="P120" s="57">
        <v>5436.53</v>
      </c>
      <c r="Q120" s="57">
        <v>0</v>
      </c>
      <c r="R120" s="58">
        <f t="shared" si="53"/>
        <v>9639.63</v>
      </c>
      <c r="S120" s="59">
        <f t="shared" si="54"/>
        <v>182081.9</v>
      </c>
      <c r="T120" s="59">
        <f t="shared" si="55"/>
        <v>0</v>
      </c>
      <c r="U120" s="59">
        <f t="shared" si="56"/>
        <v>0</v>
      </c>
      <c r="V120" s="58"/>
      <c r="W120" s="59"/>
      <c r="X120" s="59"/>
      <c r="Y120" s="59"/>
      <c r="Z120" s="90">
        <f t="shared" si="57"/>
        <v>0</v>
      </c>
      <c r="AA120" s="130">
        <f t="shared" si="58"/>
        <v>191721.53</v>
      </c>
      <c r="AB120" s="144">
        <f t="shared" si="35"/>
        <v>0</v>
      </c>
      <c r="AC120" s="145"/>
    </row>
    <row r="121" spans="1:29" s="146" customFormat="1" ht="60">
      <c r="A121" s="61">
        <v>6</v>
      </c>
      <c r="B121" s="107" t="s">
        <v>575</v>
      </c>
      <c r="C121" s="107" t="s">
        <v>576</v>
      </c>
      <c r="D121" s="107" t="s">
        <v>577</v>
      </c>
      <c r="E121" s="107" t="s">
        <v>578</v>
      </c>
      <c r="F121" s="107" t="s">
        <v>579</v>
      </c>
      <c r="G121" s="116">
        <v>124824</v>
      </c>
      <c r="H121" s="97">
        <f t="shared" si="47"/>
        <v>106100.4</v>
      </c>
      <c r="I121" s="97">
        <f t="shared" si="48"/>
        <v>106100.4</v>
      </c>
      <c r="J121" s="97">
        <f t="shared" si="49"/>
        <v>0</v>
      </c>
      <c r="K121" s="57">
        <v>13106.52</v>
      </c>
      <c r="L121" s="77">
        <f t="shared" si="50"/>
        <v>0.10500000000000001</v>
      </c>
      <c r="M121" s="57">
        <f t="shared" si="51"/>
        <v>111717.48</v>
      </c>
      <c r="N121" s="57">
        <f t="shared" si="52"/>
        <v>4500</v>
      </c>
      <c r="O121" s="57">
        <v>0</v>
      </c>
      <c r="P121" s="57">
        <v>4500</v>
      </c>
      <c r="Q121" s="57">
        <v>0</v>
      </c>
      <c r="R121" s="58">
        <f t="shared" si="53"/>
        <v>5617.08</v>
      </c>
      <c r="S121" s="59">
        <f t="shared" si="54"/>
        <v>106100.4</v>
      </c>
      <c r="T121" s="59">
        <f t="shared" si="55"/>
        <v>0</v>
      </c>
      <c r="U121" s="59">
        <f t="shared" si="56"/>
        <v>0</v>
      </c>
      <c r="V121" s="58"/>
      <c r="W121" s="59"/>
      <c r="X121" s="59"/>
      <c r="Y121" s="59"/>
      <c r="Z121" s="90">
        <f t="shared" si="57"/>
        <v>0</v>
      </c>
      <c r="AA121" s="130">
        <f t="shared" si="58"/>
        <v>111717.48</v>
      </c>
      <c r="AB121" s="144">
        <f t="shared" si="35"/>
        <v>0</v>
      </c>
      <c r="AC121" s="145"/>
    </row>
    <row r="122" spans="1:29" s="146" customFormat="1" ht="36">
      <c r="A122" s="54">
        <v>7</v>
      </c>
      <c r="B122" s="107" t="s">
        <v>580</v>
      </c>
      <c r="C122" s="107" t="s">
        <v>581</v>
      </c>
      <c r="D122" s="107" t="s">
        <v>582</v>
      </c>
      <c r="E122" s="107" t="s">
        <v>583</v>
      </c>
      <c r="F122" s="107" t="s">
        <v>584</v>
      </c>
      <c r="G122" s="116">
        <v>214863</v>
      </c>
      <c r="H122" s="97">
        <f t="shared" si="47"/>
        <v>182633.55</v>
      </c>
      <c r="I122" s="97">
        <f t="shared" si="48"/>
        <v>182633.55</v>
      </c>
      <c r="J122" s="97">
        <f t="shared" si="49"/>
        <v>0</v>
      </c>
      <c r="K122" s="57">
        <v>22560.62</v>
      </c>
      <c r="L122" s="77">
        <f t="shared" si="50"/>
        <v>0.10500002327064221</v>
      </c>
      <c r="M122" s="57">
        <f t="shared" si="51"/>
        <v>192302.38</v>
      </c>
      <c r="N122" s="57">
        <f t="shared" si="52"/>
        <v>3548.72</v>
      </c>
      <c r="O122" s="57">
        <v>0</v>
      </c>
      <c r="P122" s="57">
        <v>3548.72</v>
      </c>
      <c r="Q122" s="57">
        <v>0</v>
      </c>
      <c r="R122" s="58">
        <v>9668.83</v>
      </c>
      <c r="S122" s="59">
        <f t="shared" si="54"/>
        <v>182633.55</v>
      </c>
      <c r="T122" s="59">
        <f t="shared" si="55"/>
        <v>0</v>
      </c>
      <c r="U122" s="59">
        <f t="shared" si="56"/>
        <v>0</v>
      </c>
      <c r="V122" s="58"/>
      <c r="W122" s="59"/>
      <c r="X122" s="59"/>
      <c r="Y122" s="59"/>
      <c r="Z122" s="90">
        <f t="shared" si="57"/>
        <v>0</v>
      </c>
      <c r="AA122" s="130">
        <f t="shared" si="58"/>
        <v>192302.37999999998</v>
      </c>
      <c r="AB122" s="144">
        <f t="shared" si="35"/>
        <v>2.9103830456733704E-11</v>
      </c>
      <c r="AC122" s="145"/>
    </row>
    <row r="123" spans="1:29" s="146" customFormat="1" ht="48">
      <c r="A123" s="61">
        <v>8</v>
      </c>
      <c r="B123" s="107" t="s">
        <v>585</v>
      </c>
      <c r="C123" s="107" t="s">
        <v>586</v>
      </c>
      <c r="D123" s="107" t="s">
        <v>587</v>
      </c>
      <c r="E123" s="107" t="s">
        <v>588</v>
      </c>
      <c r="F123" s="107" t="s">
        <v>589</v>
      </c>
      <c r="G123" s="116">
        <v>161942</v>
      </c>
      <c r="H123" s="97">
        <f t="shared" si="47"/>
        <v>137650.7</v>
      </c>
      <c r="I123" s="97">
        <f t="shared" si="48"/>
        <v>137650.7</v>
      </c>
      <c r="J123" s="97">
        <f t="shared" si="49"/>
        <v>0</v>
      </c>
      <c r="K123" s="57">
        <v>17003.91</v>
      </c>
      <c r="L123" s="77">
        <f t="shared" si="50"/>
        <v>0.105</v>
      </c>
      <c r="M123" s="57">
        <f t="shared" si="51"/>
        <v>144938.09</v>
      </c>
      <c r="N123" s="57">
        <f t="shared" si="52"/>
        <v>3000</v>
      </c>
      <c r="O123" s="57">
        <v>0</v>
      </c>
      <c r="P123" s="57">
        <v>3000</v>
      </c>
      <c r="Q123" s="57">
        <v>0</v>
      </c>
      <c r="R123" s="58">
        <f>ROUND(G123*4.5%-T123,2)</f>
        <v>7287.39</v>
      </c>
      <c r="S123" s="59">
        <f t="shared" si="54"/>
        <v>137650.7</v>
      </c>
      <c r="T123" s="59">
        <f t="shared" si="55"/>
        <v>0</v>
      </c>
      <c r="U123" s="59">
        <f t="shared" si="56"/>
        <v>0</v>
      </c>
      <c r="V123" s="58"/>
      <c r="W123" s="59"/>
      <c r="X123" s="59"/>
      <c r="Y123" s="59"/>
      <c r="Z123" s="90">
        <f t="shared" si="57"/>
        <v>0</v>
      </c>
      <c r="AA123" s="130">
        <f t="shared" si="58"/>
        <v>144938.09000000003</v>
      </c>
      <c r="AB123" s="144">
        <f t="shared" si="35"/>
        <v>-2.9103830456733704E-11</v>
      </c>
      <c r="AC123" s="145"/>
    </row>
    <row r="124" spans="1:29" s="146" customFormat="1" ht="36">
      <c r="A124" s="54">
        <v>9</v>
      </c>
      <c r="B124" s="148" t="s">
        <v>590</v>
      </c>
      <c r="C124" s="107" t="s">
        <v>591</v>
      </c>
      <c r="D124" s="148" t="s">
        <v>592</v>
      </c>
      <c r="E124" s="148" t="s">
        <v>593</v>
      </c>
      <c r="F124" s="148" t="s">
        <v>594</v>
      </c>
      <c r="G124" s="149">
        <v>91458</v>
      </c>
      <c r="H124" s="97">
        <f t="shared" si="47"/>
        <v>77739.3</v>
      </c>
      <c r="I124" s="97">
        <f t="shared" si="48"/>
        <v>77739.3</v>
      </c>
      <c r="J124" s="97">
        <f t="shared" si="49"/>
        <v>0</v>
      </c>
      <c r="K124" s="57">
        <v>9603.09</v>
      </c>
      <c r="L124" s="77">
        <f t="shared" si="50"/>
        <v>0.105</v>
      </c>
      <c r="M124" s="57">
        <f t="shared" si="51"/>
        <v>81854.91</v>
      </c>
      <c r="N124" s="57">
        <f t="shared" si="52"/>
        <v>3043</v>
      </c>
      <c r="O124" s="57">
        <v>0</v>
      </c>
      <c r="P124" s="57">
        <v>3043</v>
      </c>
      <c r="Q124" s="57">
        <v>0</v>
      </c>
      <c r="R124" s="58">
        <f>ROUND(G124*4.5%-T124,2)</f>
        <v>4115.61</v>
      </c>
      <c r="S124" s="59">
        <f t="shared" si="54"/>
        <v>77739.3</v>
      </c>
      <c r="T124" s="59">
        <f t="shared" si="55"/>
        <v>0</v>
      </c>
      <c r="U124" s="59">
        <f t="shared" si="56"/>
        <v>0</v>
      </c>
      <c r="V124" s="58"/>
      <c r="W124" s="59"/>
      <c r="X124" s="59"/>
      <c r="Y124" s="59"/>
      <c r="Z124" s="90">
        <f t="shared" si="57"/>
        <v>0</v>
      </c>
      <c r="AA124" s="130">
        <f t="shared" si="58"/>
        <v>81854.91</v>
      </c>
      <c r="AB124" s="144">
        <f t="shared" si="35"/>
        <v>0</v>
      </c>
      <c r="AC124" s="145"/>
    </row>
    <row r="125" spans="1:29" s="147" customFormat="1" ht="48">
      <c r="A125" s="61">
        <v>10</v>
      </c>
      <c r="B125" s="148" t="s">
        <v>595</v>
      </c>
      <c r="C125" s="107" t="s">
        <v>596</v>
      </c>
      <c r="D125" s="148" t="s">
        <v>597</v>
      </c>
      <c r="E125" s="148" t="s">
        <v>598</v>
      </c>
      <c r="F125" s="148" t="s">
        <v>599</v>
      </c>
      <c r="G125" s="150">
        <v>412753</v>
      </c>
      <c r="H125" s="97">
        <f t="shared" si="47"/>
        <v>350840.05</v>
      </c>
      <c r="I125" s="97">
        <f t="shared" si="48"/>
        <v>350840.05</v>
      </c>
      <c r="J125" s="97">
        <f t="shared" si="49"/>
        <v>0</v>
      </c>
      <c r="K125" s="57">
        <v>43339.06</v>
      </c>
      <c r="L125" s="77">
        <f t="shared" si="50"/>
        <v>0.10499998788621766</v>
      </c>
      <c r="M125" s="57">
        <f t="shared" si="51"/>
        <v>369413.94</v>
      </c>
      <c r="N125" s="57">
        <f t="shared" si="52"/>
        <v>14400</v>
      </c>
      <c r="O125" s="57">
        <v>0</v>
      </c>
      <c r="P125" s="57">
        <v>14400</v>
      </c>
      <c r="Q125" s="57">
        <v>0</v>
      </c>
      <c r="R125" s="58">
        <f>ROUND(G125*4.5%-T125,2)</f>
        <v>18573.89</v>
      </c>
      <c r="S125" s="59">
        <f t="shared" si="54"/>
        <v>350840.05</v>
      </c>
      <c r="T125" s="59">
        <f t="shared" si="55"/>
        <v>0</v>
      </c>
      <c r="U125" s="59">
        <f t="shared" si="56"/>
        <v>0</v>
      </c>
      <c r="V125" s="58"/>
      <c r="W125" s="59"/>
      <c r="X125" s="59"/>
      <c r="Y125" s="59"/>
      <c r="Z125" s="90">
        <f t="shared" si="57"/>
        <v>0</v>
      </c>
      <c r="AA125" s="130">
        <f t="shared" si="58"/>
        <v>369413.94</v>
      </c>
      <c r="AB125" s="144">
        <f t="shared" si="35"/>
        <v>0</v>
      </c>
      <c r="AC125" s="145"/>
    </row>
    <row r="126" spans="1:29" s="147" customFormat="1" ht="48">
      <c r="A126" s="54">
        <v>11</v>
      </c>
      <c r="B126" s="102" t="s">
        <v>600</v>
      </c>
      <c r="C126" s="107" t="s">
        <v>601</v>
      </c>
      <c r="D126" s="102" t="s">
        <v>602</v>
      </c>
      <c r="E126" s="110" t="s">
        <v>603</v>
      </c>
      <c r="F126" s="110" t="s">
        <v>604</v>
      </c>
      <c r="G126" s="115">
        <v>329166</v>
      </c>
      <c r="H126" s="97">
        <f t="shared" si="47"/>
        <v>279791.1</v>
      </c>
      <c r="I126" s="97">
        <f t="shared" si="48"/>
        <v>279791.1</v>
      </c>
      <c r="J126" s="97">
        <f t="shared" si="49"/>
        <v>0</v>
      </c>
      <c r="K126" s="57">
        <v>34562.43</v>
      </c>
      <c r="L126" s="77">
        <f t="shared" si="50"/>
        <v>0.105</v>
      </c>
      <c r="M126" s="57">
        <f t="shared" si="51"/>
        <v>294603.57</v>
      </c>
      <c r="N126" s="57">
        <f t="shared" si="52"/>
        <v>0</v>
      </c>
      <c r="O126" s="57">
        <v>0</v>
      </c>
      <c r="P126" s="57">
        <v>0</v>
      </c>
      <c r="Q126" s="57">
        <v>0</v>
      </c>
      <c r="R126" s="58">
        <f>ROUND(G126*4.5%-T126,2)</f>
        <v>14812.47</v>
      </c>
      <c r="S126" s="59">
        <f t="shared" si="54"/>
        <v>279791.1</v>
      </c>
      <c r="T126" s="59">
        <f t="shared" si="55"/>
        <v>0</v>
      </c>
      <c r="U126" s="59">
        <f t="shared" si="56"/>
        <v>0</v>
      </c>
      <c r="V126" s="58"/>
      <c r="W126" s="59"/>
      <c r="X126" s="59"/>
      <c r="Y126" s="59"/>
      <c r="Z126" s="90">
        <f t="shared" si="57"/>
        <v>0</v>
      </c>
      <c r="AA126" s="130">
        <f t="shared" si="58"/>
        <v>294603.56999999995</v>
      </c>
      <c r="AB126" s="144">
        <f t="shared" si="35"/>
        <v>5.820766091346741E-11</v>
      </c>
      <c r="AC126" s="145"/>
    </row>
    <row r="127" spans="1:29" s="147" customFormat="1" ht="48">
      <c r="A127" s="61">
        <v>12</v>
      </c>
      <c r="B127" s="102" t="s">
        <v>605</v>
      </c>
      <c r="C127" s="107" t="s">
        <v>606</v>
      </c>
      <c r="D127" s="102" t="s">
        <v>607</v>
      </c>
      <c r="E127" s="110" t="s">
        <v>608</v>
      </c>
      <c r="F127" s="110" t="s">
        <v>609</v>
      </c>
      <c r="G127" s="115">
        <v>130989</v>
      </c>
      <c r="H127" s="97">
        <f t="shared" si="47"/>
        <v>111340.65</v>
      </c>
      <c r="I127" s="97">
        <f t="shared" si="48"/>
        <v>111340.65</v>
      </c>
      <c r="J127" s="97">
        <f t="shared" si="49"/>
        <v>0</v>
      </c>
      <c r="K127" s="57">
        <v>13753.84</v>
      </c>
      <c r="L127" s="77">
        <f t="shared" si="50"/>
        <v>0.10499996182885586</v>
      </c>
      <c r="M127" s="57">
        <f t="shared" si="51"/>
        <v>117235.16</v>
      </c>
      <c r="N127" s="57">
        <f t="shared" si="52"/>
        <v>2400</v>
      </c>
      <c r="O127" s="57">
        <v>0</v>
      </c>
      <c r="P127" s="57">
        <v>2400</v>
      </c>
      <c r="Q127" s="57">
        <v>0</v>
      </c>
      <c r="R127" s="58">
        <f>ROUND(G127*4.5%-T127,2)</f>
        <v>5894.51</v>
      </c>
      <c r="S127" s="59">
        <f t="shared" si="54"/>
        <v>111340.65</v>
      </c>
      <c r="T127" s="59">
        <f t="shared" si="55"/>
        <v>0</v>
      </c>
      <c r="U127" s="59">
        <f t="shared" si="56"/>
        <v>0</v>
      </c>
      <c r="V127" s="58"/>
      <c r="W127" s="59"/>
      <c r="X127" s="59"/>
      <c r="Y127" s="59"/>
      <c r="Z127" s="90">
        <f t="shared" si="57"/>
        <v>0</v>
      </c>
      <c r="AA127" s="130">
        <f t="shared" si="58"/>
        <v>117235.15999999999</v>
      </c>
      <c r="AB127" s="144">
        <f t="shared" si="35"/>
        <v>1.4551915228366852E-11</v>
      </c>
      <c r="AC127" s="145"/>
    </row>
    <row r="128" spans="1:29" s="147" customFormat="1" ht="60">
      <c r="A128" s="54">
        <v>13</v>
      </c>
      <c r="B128" s="148" t="s">
        <v>610</v>
      </c>
      <c r="C128" s="107" t="s">
        <v>611</v>
      </c>
      <c r="D128" s="148" t="s">
        <v>612</v>
      </c>
      <c r="E128" s="148" t="s">
        <v>613</v>
      </c>
      <c r="F128" s="148" t="s">
        <v>614</v>
      </c>
      <c r="G128" s="149">
        <v>90033</v>
      </c>
      <c r="H128" s="97">
        <f t="shared" si="47"/>
        <v>76528.05</v>
      </c>
      <c r="I128" s="97">
        <f t="shared" si="48"/>
        <v>76528.05</v>
      </c>
      <c r="J128" s="97">
        <f t="shared" si="49"/>
        <v>0</v>
      </c>
      <c r="K128" s="57">
        <v>9453.47</v>
      </c>
      <c r="L128" s="77">
        <f t="shared" si="50"/>
        <v>0.10500005553519265</v>
      </c>
      <c r="M128" s="57">
        <f t="shared" si="51"/>
        <v>80579.53</v>
      </c>
      <c r="N128" s="57">
        <f t="shared" si="52"/>
        <v>6850</v>
      </c>
      <c r="O128" s="57">
        <v>0</v>
      </c>
      <c r="P128" s="57">
        <v>6850</v>
      </c>
      <c r="Q128" s="57">
        <v>0</v>
      </c>
      <c r="R128" s="58">
        <v>4051.48</v>
      </c>
      <c r="S128" s="59">
        <f t="shared" si="54"/>
        <v>76528.05</v>
      </c>
      <c r="T128" s="59">
        <f t="shared" si="55"/>
        <v>0</v>
      </c>
      <c r="U128" s="59">
        <f t="shared" si="56"/>
        <v>0</v>
      </c>
      <c r="V128" s="58"/>
      <c r="W128" s="59"/>
      <c r="X128" s="59"/>
      <c r="Y128" s="59"/>
      <c r="Z128" s="90">
        <f t="shared" si="57"/>
        <v>0</v>
      </c>
      <c r="AA128" s="130">
        <f t="shared" si="58"/>
        <v>80579.53</v>
      </c>
      <c r="AB128" s="144">
        <f t="shared" si="35"/>
        <v>0</v>
      </c>
      <c r="AC128" s="145"/>
    </row>
    <row r="129" spans="1:28" s="146" customFormat="1" ht="72">
      <c r="A129" s="61">
        <v>14</v>
      </c>
      <c r="B129" s="148" t="s">
        <v>615</v>
      </c>
      <c r="C129" s="107" t="s">
        <v>616</v>
      </c>
      <c r="D129" s="148" t="s">
        <v>617</v>
      </c>
      <c r="E129" s="148" t="s">
        <v>618</v>
      </c>
      <c r="F129" s="148" t="s">
        <v>619</v>
      </c>
      <c r="G129" s="150">
        <v>144688</v>
      </c>
      <c r="H129" s="97">
        <f t="shared" si="47"/>
        <v>122984.8</v>
      </c>
      <c r="I129" s="97">
        <f t="shared" si="48"/>
        <v>122984.8</v>
      </c>
      <c r="J129" s="97">
        <f t="shared" si="49"/>
        <v>0</v>
      </c>
      <c r="K129" s="57">
        <v>15192.24</v>
      </c>
      <c r="L129" s="77">
        <f t="shared" si="50"/>
        <v>0.105</v>
      </c>
      <c r="M129" s="57">
        <f t="shared" si="51"/>
        <v>129495.76</v>
      </c>
      <c r="N129" s="57">
        <f t="shared" si="52"/>
        <v>0</v>
      </c>
      <c r="O129" s="57">
        <v>0</v>
      </c>
      <c r="P129" s="57">
        <v>0</v>
      </c>
      <c r="Q129" s="57">
        <v>0</v>
      </c>
      <c r="R129" s="58">
        <f aca="true" t="shared" si="59" ref="R129:R145">ROUND(G129*4.5%-T129,2)</f>
        <v>6510.96</v>
      </c>
      <c r="S129" s="59">
        <f t="shared" si="54"/>
        <v>122984.8</v>
      </c>
      <c r="T129" s="59">
        <f t="shared" si="55"/>
        <v>0</v>
      </c>
      <c r="U129" s="59">
        <f t="shared" si="56"/>
        <v>0</v>
      </c>
      <c r="V129" s="58"/>
      <c r="W129" s="59"/>
      <c r="X129" s="59"/>
      <c r="Y129" s="59"/>
      <c r="Z129" s="90">
        <f t="shared" si="57"/>
        <v>0</v>
      </c>
      <c r="AA129" s="130">
        <f t="shared" si="58"/>
        <v>129495.76000000001</v>
      </c>
      <c r="AB129" s="144">
        <f t="shared" si="35"/>
        <v>-1.4551915228366852E-11</v>
      </c>
    </row>
    <row r="130" spans="1:28" s="146" customFormat="1" ht="36">
      <c r="A130" s="54">
        <v>15</v>
      </c>
      <c r="B130" s="107" t="s">
        <v>620</v>
      </c>
      <c r="C130" s="107" t="s">
        <v>621</v>
      </c>
      <c r="D130" s="107" t="s">
        <v>622</v>
      </c>
      <c r="E130" s="107" t="s">
        <v>623</v>
      </c>
      <c r="F130" s="107" t="s">
        <v>624</v>
      </c>
      <c r="G130" s="116">
        <v>94240</v>
      </c>
      <c r="H130" s="97">
        <f t="shared" si="47"/>
        <v>80104</v>
      </c>
      <c r="I130" s="97">
        <f t="shared" si="48"/>
        <v>80104</v>
      </c>
      <c r="J130" s="97">
        <f t="shared" si="49"/>
        <v>0</v>
      </c>
      <c r="K130" s="57">
        <v>9895.2</v>
      </c>
      <c r="L130" s="77">
        <f t="shared" si="50"/>
        <v>0.10500000000000001</v>
      </c>
      <c r="M130" s="57">
        <f t="shared" si="51"/>
        <v>84344.8</v>
      </c>
      <c r="N130" s="57">
        <f t="shared" si="52"/>
        <v>0</v>
      </c>
      <c r="O130" s="57">
        <v>0</v>
      </c>
      <c r="P130" s="57">
        <v>0</v>
      </c>
      <c r="Q130" s="57">
        <v>0</v>
      </c>
      <c r="R130" s="58">
        <f t="shared" si="59"/>
        <v>4240.8</v>
      </c>
      <c r="S130" s="59">
        <f t="shared" si="54"/>
        <v>80104</v>
      </c>
      <c r="T130" s="59">
        <f t="shared" si="55"/>
        <v>0</v>
      </c>
      <c r="U130" s="59">
        <f t="shared" si="56"/>
        <v>0</v>
      </c>
      <c r="V130" s="58"/>
      <c r="W130" s="59"/>
      <c r="X130" s="59"/>
      <c r="Y130" s="59"/>
      <c r="Z130" s="90">
        <f t="shared" si="57"/>
        <v>0</v>
      </c>
      <c r="AA130" s="130">
        <f t="shared" si="58"/>
        <v>84344.8</v>
      </c>
      <c r="AB130" s="144">
        <f t="shared" si="35"/>
        <v>0</v>
      </c>
    </row>
    <row r="131" spans="1:28" s="146" customFormat="1" ht="60">
      <c r="A131" s="61">
        <v>16</v>
      </c>
      <c r="B131" s="102" t="s">
        <v>625</v>
      </c>
      <c r="C131" s="107" t="s">
        <v>626</v>
      </c>
      <c r="D131" s="102" t="s">
        <v>627</v>
      </c>
      <c r="E131" s="110" t="s">
        <v>628</v>
      </c>
      <c r="F131" s="110" t="s">
        <v>629</v>
      </c>
      <c r="G131" s="115">
        <v>569390</v>
      </c>
      <c r="H131" s="97">
        <f t="shared" si="47"/>
        <v>483981.5</v>
      </c>
      <c r="I131" s="97">
        <f t="shared" si="48"/>
        <v>483981.5</v>
      </c>
      <c r="J131" s="97">
        <f t="shared" si="49"/>
        <v>0</v>
      </c>
      <c r="K131" s="57">
        <v>59785.95</v>
      </c>
      <c r="L131" s="77">
        <f t="shared" si="50"/>
        <v>0.105</v>
      </c>
      <c r="M131" s="57">
        <f t="shared" si="51"/>
        <v>509604.05</v>
      </c>
      <c r="N131" s="57">
        <f t="shared" si="52"/>
        <v>2700</v>
      </c>
      <c r="O131" s="57">
        <v>0</v>
      </c>
      <c r="P131" s="57">
        <v>2700</v>
      </c>
      <c r="Q131" s="57">
        <v>0</v>
      </c>
      <c r="R131" s="58">
        <f t="shared" si="59"/>
        <v>25622.55</v>
      </c>
      <c r="S131" s="59">
        <f t="shared" si="54"/>
        <v>483981.5</v>
      </c>
      <c r="T131" s="59">
        <f t="shared" si="55"/>
        <v>0</v>
      </c>
      <c r="U131" s="59">
        <f t="shared" si="56"/>
        <v>0</v>
      </c>
      <c r="V131" s="58"/>
      <c r="W131" s="59"/>
      <c r="X131" s="59"/>
      <c r="Y131" s="59"/>
      <c r="Z131" s="90">
        <f t="shared" si="57"/>
        <v>0</v>
      </c>
      <c r="AA131" s="130">
        <f t="shared" si="58"/>
        <v>509604.05</v>
      </c>
      <c r="AB131" s="144">
        <f t="shared" si="35"/>
        <v>0</v>
      </c>
    </row>
    <row r="132" spans="1:28" s="146" customFormat="1" ht="72">
      <c r="A132" s="54">
        <v>17</v>
      </c>
      <c r="B132" s="107" t="s">
        <v>630</v>
      </c>
      <c r="C132" s="107" t="s">
        <v>631</v>
      </c>
      <c r="D132" s="107" t="s">
        <v>632</v>
      </c>
      <c r="E132" s="107" t="s">
        <v>633</v>
      </c>
      <c r="F132" s="107" t="s">
        <v>634</v>
      </c>
      <c r="G132" s="116">
        <v>3081442</v>
      </c>
      <c r="H132" s="97">
        <f t="shared" si="47"/>
        <v>2619225.7</v>
      </c>
      <c r="I132" s="97">
        <f t="shared" si="48"/>
        <v>2619225.7</v>
      </c>
      <c r="J132" s="97">
        <f t="shared" si="49"/>
        <v>0</v>
      </c>
      <c r="K132" s="57">
        <v>323551.41</v>
      </c>
      <c r="L132" s="77">
        <f t="shared" si="50"/>
        <v>0.105</v>
      </c>
      <c r="M132" s="57">
        <f t="shared" si="51"/>
        <v>2757890.59</v>
      </c>
      <c r="N132" s="57">
        <f t="shared" si="52"/>
        <v>26755</v>
      </c>
      <c r="O132" s="57">
        <v>0</v>
      </c>
      <c r="P132" s="57">
        <v>22755</v>
      </c>
      <c r="Q132" s="57">
        <v>4000</v>
      </c>
      <c r="R132" s="58">
        <f t="shared" si="59"/>
        <v>138064.89</v>
      </c>
      <c r="S132" s="59">
        <f t="shared" si="54"/>
        <v>2615825.7</v>
      </c>
      <c r="T132" s="59">
        <f t="shared" si="55"/>
        <v>600</v>
      </c>
      <c r="U132" s="59">
        <f t="shared" si="56"/>
        <v>3400</v>
      </c>
      <c r="V132" s="58"/>
      <c r="W132" s="59"/>
      <c r="X132" s="59"/>
      <c r="Y132" s="59"/>
      <c r="Z132" s="90">
        <f t="shared" si="57"/>
        <v>0</v>
      </c>
      <c r="AA132" s="130">
        <f t="shared" si="58"/>
        <v>2757890.5900000003</v>
      </c>
      <c r="AB132" s="144">
        <f t="shared" si="35"/>
        <v>-4.656612873077393E-10</v>
      </c>
    </row>
    <row r="133" spans="1:28" s="147" customFormat="1" ht="48">
      <c r="A133" s="61">
        <v>18</v>
      </c>
      <c r="B133" s="102" t="s">
        <v>635</v>
      </c>
      <c r="C133" s="107" t="s">
        <v>636</v>
      </c>
      <c r="D133" s="102" t="s">
        <v>637</v>
      </c>
      <c r="E133" s="110" t="s">
        <v>638</v>
      </c>
      <c r="F133" s="110" t="s">
        <v>639</v>
      </c>
      <c r="G133" s="115">
        <v>87751</v>
      </c>
      <c r="H133" s="97">
        <f t="shared" si="47"/>
        <v>74588.35</v>
      </c>
      <c r="I133" s="97">
        <f t="shared" si="48"/>
        <v>74588.35</v>
      </c>
      <c r="J133" s="97">
        <f t="shared" si="49"/>
        <v>0</v>
      </c>
      <c r="K133" s="57">
        <v>9213.85</v>
      </c>
      <c r="L133" s="77">
        <f t="shared" si="50"/>
        <v>0.10499994302059236</v>
      </c>
      <c r="M133" s="57">
        <f t="shared" si="51"/>
        <v>78537.15</v>
      </c>
      <c r="N133" s="57">
        <f t="shared" si="52"/>
        <v>4100</v>
      </c>
      <c r="O133" s="57">
        <v>0</v>
      </c>
      <c r="P133" s="57">
        <v>4100</v>
      </c>
      <c r="Q133" s="57">
        <v>0</v>
      </c>
      <c r="R133" s="58">
        <f t="shared" si="59"/>
        <v>3948.8</v>
      </c>
      <c r="S133" s="59">
        <f t="shared" si="54"/>
        <v>74588.35</v>
      </c>
      <c r="T133" s="59">
        <f t="shared" si="55"/>
        <v>0</v>
      </c>
      <c r="U133" s="59">
        <f t="shared" si="56"/>
        <v>0</v>
      </c>
      <c r="V133" s="58"/>
      <c r="W133" s="59"/>
      <c r="X133" s="59"/>
      <c r="Y133" s="59"/>
      <c r="Z133" s="90">
        <f t="shared" si="57"/>
        <v>0</v>
      </c>
      <c r="AA133" s="130">
        <f t="shared" si="58"/>
        <v>78537.15000000001</v>
      </c>
      <c r="AB133" s="144">
        <f t="shared" si="35"/>
        <v>-1.4551915228366852E-11</v>
      </c>
    </row>
    <row r="134" spans="1:28" s="147" customFormat="1" ht="36">
      <c r="A134" s="54">
        <v>19</v>
      </c>
      <c r="B134" s="148" t="s">
        <v>640</v>
      </c>
      <c r="C134" s="107" t="s">
        <v>641</v>
      </c>
      <c r="D134" s="148" t="s">
        <v>642</v>
      </c>
      <c r="E134" s="148" t="s">
        <v>643</v>
      </c>
      <c r="F134" s="148" t="s">
        <v>644</v>
      </c>
      <c r="G134" s="150">
        <v>90468</v>
      </c>
      <c r="H134" s="97">
        <f t="shared" si="47"/>
        <v>76897.8</v>
      </c>
      <c r="I134" s="97">
        <f t="shared" si="48"/>
        <v>76897.8</v>
      </c>
      <c r="J134" s="97">
        <f t="shared" si="49"/>
        <v>0</v>
      </c>
      <c r="K134" s="57">
        <v>9499.14</v>
      </c>
      <c r="L134" s="77">
        <f t="shared" si="50"/>
        <v>0.105</v>
      </c>
      <c r="M134" s="57">
        <f t="shared" si="51"/>
        <v>80968.86</v>
      </c>
      <c r="N134" s="57">
        <f t="shared" si="52"/>
        <v>1885.86</v>
      </c>
      <c r="O134" s="57">
        <v>0</v>
      </c>
      <c r="P134" s="57">
        <v>1885.86</v>
      </c>
      <c r="Q134" s="57">
        <v>0</v>
      </c>
      <c r="R134" s="58">
        <f t="shared" si="59"/>
        <v>4071.06</v>
      </c>
      <c r="S134" s="59">
        <f t="shared" si="54"/>
        <v>76897.8</v>
      </c>
      <c r="T134" s="59">
        <f t="shared" si="55"/>
        <v>0</v>
      </c>
      <c r="U134" s="59">
        <f t="shared" si="56"/>
        <v>0</v>
      </c>
      <c r="V134" s="58"/>
      <c r="W134" s="59"/>
      <c r="X134" s="59"/>
      <c r="Y134" s="59"/>
      <c r="Z134" s="90">
        <f t="shared" si="57"/>
        <v>0</v>
      </c>
      <c r="AA134" s="130">
        <f t="shared" si="58"/>
        <v>80968.86</v>
      </c>
      <c r="AB134" s="144">
        <f t="shared" si="35"/>
        <v>0</v>
      </c>
    </row>
    <row r="135" spans="1:28" s="147" customFormat="1" ht="72">
      <c r="A135" s="61">
        <v>20</v>
      </c>
      <c r="B135" s="148" t="s">
        <v>645</v>
      </c>
      <c r="C135" s="107" t="s">
        <v>646</v>
      </c>
      <c r="D135" s="148" t="s">
        <v>647</v>
      </c>
      <c r="E135" s="148" t="s">
        <v>648</v>
      </c>
      <c r="F135" s="56" t="s">
        <v>649</v>
      </c>
      <c r="G135" s="150">
        <v>115562</v>
      </c>
      <c r="H135" s="97">
        <f t="shared" si="47"/>
        <v>98227.7</v>
      </c>
      <c r="I135" s="97">
        <f t="shared" si="48"/>
        <v>98227.7</v>
      </c>
      <c r="J135" s="97">
        <f t="shared" si="49"/>
        <v>0</v>
      </c>
      <c r="K135" s="57">
        <v>12134.01</v>
      </c>
      <c r="L135" s="77">
        <f t="shared" si="50"/>
        <v>0.105</v>
      </c>
      <c r="M135" s="57">
        <f t="shared" si="51"/>
        <v>103427.99</v>
      </c>
      <c r="N135" s="57">
        <f t="shared" si="52"/>
        <v>8000</v>
      </c>
      <c r="O135" s="57">
        <v>0</v>
      </c>
      <c r="P135" s="57">
        <v>0</v>
      </c>
      <c r="Q135" s="57">
        <v>8000</v>
      </c>
      <c r="R135" s="58">
        <f t="shared" si="59"/>
        <v>4000.29</v>
      </c>
      <c r="S135" s="59">
        <f t="shared" si="54"/>
        <v>91427.7</v>
      </c>
      <c r="T135" s="59">
        <f t="shared" si="55"/>
        <v>1200</v>
      </c>
      <c r="U135" s="59">
        <f t="shared" si="56"/>
        <v>6800</v>
      </c>
      <c r="V135" s="58"/>
      <c r="W135" s="59"/>
      <c r="X135" s="59"/>
      <c r="Y135" s="59"/>
      <c r="Z135" s="90">
        <f t="shared" si="57"/>
        <v>0</v>
      </c>
      <c r="AA135" s="130">
        <f t="shared" si="58"/>
        <v>103427.98999999999</v>
      </c>
      <c r="AB135" s="144">
        <f t="shared" si="35"/>
        <v>1.4551915228366852E-11</v>
      </c>
    </row>
    <row r="136" spans="1:28" s="147" customFormat="1" ht="72">
      <c r="A136" s="54">
        <v>21</v>
      </c>
      <c r="B136" s="148" t="s">
        <v>650</v>
      </c>
      <c r="C136" s="107" t="s">
        <v>651</v>
      </c>
      <c r="D136" s="148" t="s">
        <v>652</v>
      </c>
      <c r="E136" s="148" t="s">
        <v>653</v>
      </c>
      <c r="F136" s="148" t="s">
        <v>654</v>
      </c>
      <c r="G136" s="150">
        <v>99000</v>
      </c>
      <c r="H136" s="97">
        <f t="shared" si="47"/>
        <v>84150</v>
      </c>
      <c r="I136" s="97">
        <f t="shared" si="48"/>
        <v>84150</v>
      </c>
      <c r="J136" s="97">
        <f t="shared" si="49"/>
        <v>0</v>
      </c>
      <c r="K136" s="57">
        <v>10395</v>
      </c>
      <c r="L136" s="77">
        <f t="shared" si="50"/>
        <v>0.105</v>
      </c>
      <c r="M136" s="57">
        <f t="shared" si="51"/>
        <v>88605</v>
      </c>
      <c r="N136" s="57">
        <f t="shared" si="52"/>
        <v>0</v>
      </c>
      <c r="O136" s="57">
        <v>0</v>
      </c>
      <c r="P136" s="57">
        <v>0</v>
      </c>
      <c r="Q136" s="57">
        <v>0</v>
      </c>
      <c r="R136" s="58">
        <f t="shared" si="59"/>
        <v>4455</v>
      </c>
      <c r="S136" s="59">
        <f t="shared" si="54"/>
        <v>84150</v>
      </c>
      <c r="T136" s="59">
        <f t="shared" si="55"/>
        <v>0</v>
      </c>
      <c r="U136" s="59">
        <f t="shared" si="56"/>
        <v>0</v>
      </c>
      <c r="V136" s="58"/>
      <c r="W136" s="59"/>
      <c r="X136" s="59"/>
      <c r="Y136" s="59"/>
      <c r="Z136" s="90">
        <f t="shared" si="57"/>
        <v>0</v>
      </c>
      <c r="AA136" s="130">
        <f t="shared" si="58"/>
        <v>88605</v>
      </c>
      <c r="AB136" s="144">
        <f t="shared" si="35"/>
        <v>0</v>
      </c>
    </row>
    <row r="137" spans="1:28" s="147" customFormat="1" ht="48">
      <c r="A137" s="61">
        <v>22</v>
      </c>
      <c r="B137" s="102" t="s">
        <v>655</v>
      </c>
      <c r="C137" s="107" t="s">
        <v>656</v>
      </c>
      <c r="D137" s="102" t="s">
        <v>657</v>
      </c>
      <c r="E137" s="110" t="s">
        <v>658</v>
      </c>
      <c r="F137" s="110" t="s">
        <v>659</v>
      </c>
      <c r="G137" s="115">
        <v>84160</v>
      </c>
      <c r="H137" s="97">
        <f t="shared" si="47"/>
        <v>71536</v>
      </c>
      <c r="I137" s="97">
        <f t="shared" si="48"/>
        <v>71536</v>
      </c>
      <c r="J137" s="97">
        <f t="shared" si="49"/>
        <v>0</v>
      </c>
      <c r="K137" s="57">
        <v>8836.8</v>
      </c>
      <c r="L137" s="77">
        <f t="shared" si="50"/>
        <v>0.105</v>
      </c>
      <c r="M137" s="57">
        <f t="shared" si="51"/>
        <v>75323.2</v>
      </c>
      <c r="N137" s="57">
        <f t="shared" si="52"/>
        <v>0</v>
      </c>
      <c r="O137" s="57">
        <v>0</v>
      </c>
      <c r="P137" s="57">
        <v>0</v>
      </c>
      <c r="Q137" s="57">
        <v>0</v>
      </c>
      <c r="R137" s="58">
        <f t="shared" si="59"/>
        <v>3787.2</v>
      </c>
      <c r="S137" s="59">
        <f t="shared" si="54"/>
        <v>71536</v>
      </c>
      <c r="T137" s="59">
        <f t="shared" si="55"/>
        <v>0</v>
      </c>
      <c r="U137" s="59">
        <f t="shared" si="56"/>
        <v>0</v>
      </c>
      <c r="V137" s="58"/>
      <c r="W137" s="59"/>
      <c r="X137" s="59"/>
      <c r="Y137" s="59"/>
      <c r="Z137" s="90">
        <f t="shared" si="57"/>
        <v>0</v>
      </c>
      <c r="AA137" s="130">
        <f t="shared" si="58"/>
        <v>75323.2</v>
      </c>
      <c r="AB137" s="144">
        <f aca="true" t="shared" si="60" ref="AB137:AB200">M137-R137-S137-T137-U137</f>
        <v>0</v>
      </c>
    </row>
    <row r="138" spans="1:28" s="147" customFormat="1" ht="84">
      <c r="A138" s="54">
        <v>23</v>
      </c>
      <c r="B138" s="102" t="s">
        <v>660</v>
      </c>
      <c r="C138" s="107" t="s">
        <v>661</v>
      </c>
      <c r="D138" s="102" t="s">
        <v>662</v>
      </c>
      <c r="E138" s="110" t="s">
        <v>663</v>
      </c>
      <c r="F138" s="110" t="s">
        <v>664</v>
      </c>
      <c r="G138" s="115">
        <v>84969</v>
      </c>
      <c r="H138" s="97">
        <f t="shared" si="47"/>
        <v>72223.65</v>
      </c>
      <c r="I138" s="97">
        <f t="shared" si="48"/>
        <v>72223.65</v>
      </c>
      <c r="J138" s="97">
        <f t="shared" si="49"/>
        <v>0</v>
      </c>
      <c r="K138" s="57">
        <v>8921.74</v>
      </c>
      <c r="L138" s="77">
        <f t="shared" si="50"/>
        <v>0.10499994115500948</v>
      </c>
      <c r="M138" s="57">
        <f t="shared" si="51"/>
        <v>76047.26</v>
      </c>
      <c r="N138" s="57">
        <f t="shared" si="52"/>
        <v>5100</v>
      </c>
      <c r="O138" s="57">
        <v>0</v>
      </c>
      <c r="P138" s="57">
        <v>5100</v>
      </c>
      <c r="Q138" s="57">
        <v>0</v>
      </c>
      <c r="R138" s="58">
        <f t="shared" si="59"/>
        <v>3823.61</v>
      </c>
      <c r="S138" s="59">
        <f t="shared" si="54"/>
        <v>72223.65</v>
      </c>
      <c r="T138" s="59">
        <f t="shared" si="55"/>
        <v>0</v>
      </c>
      <c r="U138" s="59">
        <f t="shared" si="56"/>
        <v>0</v>
      </c>
      <c r="V138" s="58"/>
      <c r="W138" s="59"/>
      <c r="X138" s="59"/>
      <c r="Y138" s="59"/>
      <c r="Z138" s="90">
        <f t="shared" si="57"/>
        <v>0</v>
      </c>
      <c r="AA138" s="130">
        <f t="shared" si="58"/>
        <v>76047.26</v>
      </c>
      <c r="AB138" s="144">
        <f t="shared" si="60"/>
        <v>0</v>
      </c>
    </row>
    <row r="139" spans="1:28" s="147" customFormat="1" ht="48">
      <c r="A139" s="61">
        <v>24</v>
      </c>
      <c r="B139" s="102" t="s">
        <v>665</v>
      </c>
      <c r="C139" s="107" t="s">
        <v>666</v>
      </c>
      <c r="D139" s="102" t="s">
        <v>667</v>
      </c>
      <c r="E139" s="110" t="s">
        <v>668</v>
      </c>
      <c r="F139" s="110" t="s">
        <v>669</v>
      </c>
      <c r="G139" s="115">
        <v>107702</v>
      </c>
      <c r="H139" s="97">
        <f t="shared" si="47"/>
        <v>91546.7</v>
      </c>
      <c r="I139" s="97">
        <f t="shared" si="48"/>
        <v>91546.7</v>
      </c>
      <c r="J139" s="97">
        <f t="shared" si="49"/>
        <v>0</v>
      </c>
      <c r="K139" s="57">
        <v>11308.71</v>
      </c>
      <c r="L139" s="77">
        <f t="shared" si="50"/>
        <v>0.105</v>
      </c>
      <c r="M139" s="57">
        <f t="shared" si="51"/>
        <v>96393.29000000001</v>
      </c>
      <c r="N139" s="57">
        <f t="shared" si="52"/>
        <v>0</v>
      </c>
      <c r="O139" s="57">
        <v>0</v>
      </c>
      <c r="P139" s="57">
        <v>0</v>
      </c>
      <c r="Q139" s="57">
        <v>0</v>
      </c>
      <c r="R139" s="58">
        <f t="shared" si="59"/>
        <v>4846.59</v>
      </c>
      <c r="S139" s="59">
        <f t="shared" si="54"/>
        <v>91546.7</v>
      </c>
      <c r="T139" s="59">
        <f t="shared" si="55"/>
        <v>0</v>
      </c>
      <c r="U139" s="59">
        <f t="shared" si="56"/>
        <v>0</v>
      </c>
      <c r="V139" s="58"/>
      <c r="W139" s="59"/>
      <c r="X139" s="59"/>
      <c r="Y139" s="59"/>
      <c r="Z139" s="90">
        <f t="shared" si="57"/>
        <v>0</v>
      </c>
      <c r="AA139" s="130">
        <f t="shared" si="58"/>
        <v>96393.29</v>
      </c>
      <c r="AB139" s="144">
        <f t="shared" si="60"/>
        <v>1.4551915228366852E-11</v>
      </c>
    </row>
    <row r="140" spans="1:28" s="147" customFormat="1" ht="60">
      <c r="A140" s="54">
        <v>25</v>
      </c>
      <c r="B140" s="148" t="s">
        <v>670</v>
      </c>
      <c r="C140" s="107" t="s">
        <v>671</v>
      </c>
      <c r="D140" s="148" t="s">
        <v>672</v>
      </c>
      <c r="E140" s="148" t="s">
        <v>673</v>
      </c>
      <c r="F140" s="56" t="s">
        <v>674</v>
      </c>
      <c r="G140" s="150">
        <v>140334</v>
      </c>
      <c r="H140" s="97">
        <f t="shared" si="47"/>
        <v>119283.9</v>
      </c>
      <c r="I140" s="97">
        <f t="shared" si="48"/>
        <v>119283.9</v>
      </c>
      <c r="J140" s="97">
        <f t="shared" si="49"/>
        <v>0</v>
      </c>
      <c r="K140" s="57">
        <v>14735.07</v>
      </c>
      <c r="L140" s="77">
        <f t="shared" si="50"/>
        <v>0.105</v>
      </c>
      <c r="M140" s="57">
        <f t="shared" si="51"/>
        <v>125598.93</v>
      </c>
      <c r="N140" s="57">
        <f t="shared" si="52"/>
        <v>5901.21</v>
      </c>
      <c r="O140" s="57">
        <v>0</v>
      </c>
      <c r="P140" s="57">
        <v>5901.21</v>
      </c>
      <c r="Q140" s="57">
        <v>0</v>
      </c>
      <c r="R140" s="58">
        <f t="shared" si="59"/>
        <v>6315.03</v>
      </c>
      <c r="S140" s="59">
        <f t="shared" si="54"/>
        <v>119283.9</v>
      </c>
      <c r="T140" s="59">
        <f t="shared" si="55"/>
        <v>0</v>
      </c>
      <c r="U140" s="59">
        <f t="shared" si="56"/>
        <v>0</v>
      </c>
      <c r="V140" s="58"/>
      <c r="W140" s="59"/>
      <c r="X140" s="59"/>
      <c r="Y140" s="59"/>
      <c r="Z140" s="90">
        <f t="shared" si="57"/>
        <v>0</v>
      </c>
      <c r="AA140" s="130">
        <f t="shared" si="58"/>
        <v>125598.93</v>
      </c>
      <c r="AB140" s="144">
        <f t="shared" si="60"/>
        <v>0</v>
      </c>
    </row>
    <row r="141" spans="1:28" s="147" customFormat="1" ht="120">
      <c r="A141" s="61">
        <v>26</v>
      </c>
      <c r="B141" s="148" t="s">
        <v>675</v>
      </c>
      <c r="C141" s="107" t="s">
        <v>676</v>
      </c>
      <c r="D141" s="148" t="s">
        <v>677</v>
      </c>
      <c r="E141" s="148" t="s">
        <v>678</v>
      </c>
      <c r="F141" s="56" t="s">
        <v>679</v>
      </c>
      <c r="G141" s="150">
        <v>98146</v>
      </c>
      <c r="H141" s="97">
        <f t="shared" si="47"/>
        <v>83424.1</v>
      </c>
      <c r="I141" s="97">
        <f t="shared" si="48"/>
        <v>83424.1</v>
      </c>
      <c r="J141" s="97">
        <f t="shared" si="49"/>
        <v>0</v>
      </c>
      <c r="K141" s="57">
        <v>10305.33</v>
      </c>
      <c r="L141" s="77">
        <f t="shared" si="50"/>
        <v>0.105</v>
      </c>
      <c r="M141" s="57">
        <f t="shared" si="51"/>
        <v>87840.67</v>
      </c>
      <c r="N141" s="57">
        <f t="shared" si="52"/>
        <v>0</v>
      </c>
      <c r="O141" s="57">
        <v>0</v>
      </c>
      <c r="P141" s="57">
        <v>0</v>
      </c>
      <c r="Q141" s="57">
        <v>0</v>
      </c>
      <c r="R141" s="58">
        <f t="shared" si="59"/>
        <v>4416.57</v>
      </c>
      <c r="S141" s="59">
        <f t="shared" si="54"/>
        <v>83424.1</v>
      </c>
      <c r="T141" s="59">
        <f t="shared" si="55"/>
        <v>0</v>
      </c>
      <c r="U141" s="59">
        <f t="shared" si="56"/>
        <v>0</v>
      </c>
      <c r="V141" s="58"/>
      <c r="W141" s="59"/>
      <c r="X141" s="59"/>
      <c r="Y141" s="59"/>
      <c r="Z141" s="90">
        <f t="shared" si="57"/>
        <v>0</v>
      </c>
      <c r="AA141" s="130">
        <f t="shared" si="58"/>
        <v>87840.67000000001</v>
      </c>
      <c r="AB141" s="144">
        <f t="shared" si="60"/>
        <v>0</v>
      </c>
    </row>
    <row r="142" spans="1:28" s="147" customFormat="1" ht="60">
      <c r="A142" s="54">
        <v>27</v>
      </c>
      <c r="B142" s="148" t="s">
        <v>680</v>
      </c>
      <c r="C142" s="107" t="s">
        <v>681</v>
      </c>
      <c r="D142" s="148" t="s">
        <v>682</v>
      </c>
      <c r="E142" s="148" t="s">
        <v>683</v>
      </c>
      <c r="F142" s="148" t="s">
        <v>684</v>
      </c>
      <c r="G142" s="149">
        <v>82709</v>
      </c>
      <c r="H142" s="97">
        <f t="shared" si="47"/>
        <v>70302.65</v>
      </c>
      <c r="I142" s="97">
        <f t="shared" si="48"/>
        <v>70302.65</v>
      </c>
      <c r="J142" s="97">
        <f t="shared" si="49"/>
        <v>0</v>
      </c>
      <c r="K142" s="57">
        <v>8684.44</v>
      </c>
      <c r="L142" s="77">
        <f t="shared" si="50"/>
        <v>0.10499993954708678</v>
      </c>
      <c r="M142" s="57">
        <f t="shared" si="51"/>
        <v>74024.56</v>
      </c>
      <c r="N142" s="57">
        <f t="shared" si="52"/>
        <v>4150</v>
      </c>
      <c r="O142" s="57">
        <v>0</v>
      </c>
      <c r="P142" s="57">
        <v>0</v>
      </c>
      <c r="Q142" s="57">
        <v>4150</v>
      </c>
      <c r="R142" s="58">
        <f t="shared" si="59"/>
        <v>3099.41</v>
      </c>
      <c r="S142" s="59">
        <f t="shared" si="54"/>
        <v>66775.15</v>
      </c>
      <c r="T142" s="59">
        <f t="shared" si="55"/>
        <v>622.5</v>
      </c>
      <c r="U142" s="59">
        <f t="shared" si="56"/>
        <v>3527.5</v>
      </c>
      <c r="V142" s="58"/>
      <c r="W142" s="59"/>
      <c r="X142" s="59"/>
      <c r="Y142" s="59"/>
      <c r="Z142" s="90">
        <f t="shared" si="57"/>
        <v>0</v>
      </c>
      <c r="AA142" s="130">
        <f t="shared" si="58"/>
        <v>74024.56</v>
      </c>
      <c r="AB142" s="144">
        <f t="shared" si="60"/>
        <v>0</v>
      </c>
    </row>
    <row r="143" spans="1:28" s="147" customFormat="1" ht="60">
      <c r="A143" s="61">
        <v>28</v>
      </c>
      <c r="B143" s="102" t="s">
        <v>685</v>
      </c>
      <c r="C143" s="107" t="s">
        <v>686</v>
      </c>
      <c r="D143" s="103" t="s">
        <v>687</v>
      </c>
      <c r="E143" s="110" t="s">
        <v>688</v>
      </c>
      <c r="F143" s="110" t="s">
        <v>689</v>
      </c>
      <c r="G143" s="115">
        <v>216833</v>
      </c>
      <c r="H143" s="97">
        <f t="shared" si="47"/>
        <v>184308.05</v>
      </c>
      <c r="I143" s="97">
        <f t="shared" si="48"/>
        <v>184308.05</v>
      </c>
      <c r="J143" s="97">
        <f t="shared" si="49"/>
        <v>0</v>
      </c>
      <c r="K143" s="57">
        <v>22767.46</v>
      </c>
      <c r="L143" s="77">
        <f t="shared" si="50"/>
        <v>0.10499997694077931</v>
      </c>
      <c r="M143" s="57">
        <f t="shared" si="51"/>
        <v>194065.54</v>
      </c>
      <c r="N143" s="57">
        <f t="shared" si="52"/>
        <v>6400</v>
      </c>
      <c r="O143" s="57">
        <v>0</v>
      </c>
      <c r="P143" s="57">
        <v>6400</v>
      </c>
      <c r="Q143" s="57">
        <v>0</v>
      </c>
      <c r="R143" s="58">
        <f t="shared" si="59"/>
        <v>9757.49</v>
      </c>
      <c r="S143" s="59">
        <f t="shared" si="54"/>
        <v>184308.05</v>
      </c>
      <c r="T143" s="59">
        <f t="shared" si="55"/>
        <v>0</v>
      </c>
      <c r="U143" s="59">
        <f t="shared" si="56"/>
        <v>0</v>
      </c>
      <c r="V143" s="58"/>
      <c r="W143" s="59"/>
      <c r="X143" s="59"/>
      <c r="Y143" s="59"/>
      <c r="Z143" s="90">
        <f t="shared" si="57"/>
        <v>0</v>
      </c>
      <c r="AA143" s="130">
        <f t="shared" si="58"/>
        <v>194065.53999999998</v>
      </c>
      <c r="AB143" s="144">
        <f t="shared" si="60"/>
        <v>2.9103830456733704E-11</v>
      </c>
    </row>
    <row r="144" spans="1:28" s="147" customFormat="1" ht="60">
      <c r="A144" s="54">
        <v>29</v>
      </c>
      <c r="B144" s="107" t="s">
        <v>690</v>
      </c>
      <c r="C144" s="107" t="s">
        <v>691</v>
      </c>
      <c r="D144" s="107" t="s">
        <v>692</v>
      </c>
      <c r="E144" s="107" t="s">
        <v>693</v>
      </c>
      <c r="F144" s="107" t="s">
        <v>694</v>
      </c>
      <c r="G144" s="116">
        <v>94834</v>
      </c>
      <c r="H144" s="97">
        <f t="shared" si="47"/>
        <v>80608.9</v>
      </c>
      <c r="I144" s="97">
        <f t="shared" si="48"/>
        <v>80608.9</v>
      </c>
      <c r="J144" s="97">
        <f t="shared" si="49"/>
        <v>0</v>
      </c>
      <c r="K144" s="57">
        <v>9957.57</v>
      </c>
      <c r="L144" s="77">
        <f t="shared" si="50"/>
        <v>0.105</v>
      </c>
      <c r="M144" s="57">
        <f t="shared" si="51"/>
        <v>84876.43</v>
      </c>
      <c r="N144" s="57">
        <f t="shared" si="52"/>
        <v>3600</v>
      </c>
      <c r="O144" s="57">
        <v>0</v>
      </c>
      <c r="P144" s="57">
        <v>3600</v>
      </c>
      <c r="Q144" s="57">
        <v>0</v>
      </c>
      <c r="R144" s="58">
        <f t="shared" si="59"/>
        <v>4267.53</v>
      </c>
      <c r="S144" s="59">
        <f t="shared" si="54"/>
        <v>80608.9</v>
      </c>
      <c r="T144" s="59">
        <f t="shared" si="55"/>
        <v>0</v>
      </c>
      <c r="U144" s="59">
        <f t="shared" si="56"/>
        <v>0</v>
      </c>
      <c r="V144" s="58"/>
      <c r="W144" s="59"/>
      <c r="X144" s="59"/>
      <c r="Y144" s="59"/>
      <c r="Z144" s="90">
        <f t="shared" si="57"/>
        <v>0</v>
      </c>
      <c r="AA144" s="130">
        <f t="shared" si="58"/>
        <v>84876.43</v>
      </c>
      <c r="AB144" s="144">
        <f t="shared" si="60"/>
        <v>0</v>
      </c>
    </row>
    <row r="145" spans="1:28" s="147" customFormat="1" ht="60">
      <c r="A145" s="61">
        <v>30</v>
      </c>
      <c r="B145" s="107" t="s">
        <v>695</v>
      </c>
      <c r="C145" s="107" t="s">
        <v>696</v>
      </c>
      <c r="D145" s="107" t="s">
        <v>697</v>
      </c>
      <c r="E145" s="107" t="s">
        <v>698</v>
      </c>
      <c r="F145" s="107" t="s">
        <v>699</v>
      </c>
      <c r="G145" s="116">
        <v>87927</v>
      </c>
      <c r="H145" s="97">
        <f t="shared" si="47"/>
        <v>74737.95</v>
      </c>
      <c r="I145" s="97">
        <f t="shared" si="48"/>
        <v>74737.95</v>
      </c>
      <c r="J145" s="97">
        <f t="shared" si="49"/>
        <v>0</v>
      </c>
      <c r="K145" s="57">
        <v>9232.33</v>
      </c>
      <c r="L145" s="77">
        <f t="shared" si="50"/>
        <v>0.10499994313464578</v>
      </c>
      <c r="M145" s="57">
        <f t="shared" si="51"/>
        <v>78694.67</v>
      </c>
      <c r="N145" s="57">
        <f t="shared" si="52"/>
        <v>0</v>
      </c>
      <c r="O145" s="57">
        <v>0</v>
      </c>
      <c r="P145" s="57">
        <v>0</v>
      </c>
      <c r="Q145" s="57">
        <v>0</v>
      </c>
      <c r="R145" s="58">
        <f t="shared" si="59"/>
        <v>3956.72</v>
      </c>
      <c r="S145" s="59">
        <f t="shared" si="54"/>
        <v>74737.95</v>
      </c>
      <c r="T145" s="59">
        <f t="shared" si="55"/>
        <v>0</v>
      </c>
      <c r="U145" s="59">
        <f t="shared" si="56"/>
        <v>0</v>
      </c>
      <c r="V145" s="58"/>
      <c r="W145" s="59"/>
      <c r="X145" s="59"/>
      <c r="Y145" s="59"/>
      <c r="Z145" s="90">
        <f t="shared" si="57"/>
        <v>0</v>
      </c>
      <c r="AA145" s="130">
        <f t="shared" si="58"/>
        <v>78694.67</v>
      </c>
      <c r="AB145" s="144">
        <f t="shared" si="60"/>
        <v>0</v>
      </c>
    </row>
    <row r="146" spans="1:28" s="147" customFormat="1" ht="132">
      <c r="A146" s="54">
        <v>31</v>
      </c>
      <c r="B146" s="107" t="s">
        <v>700</v>
      </c>
      <c r="C146" s="107" t="s">
        <v>701</v>
      </c>
      <c r="D146" s="107" t="s">
        <v>702</v>
      </c>
      <c r="E146" s="107" t="s">
        <v>703</v>
      </c>
      <c r="F146" s="107" t="s">
        <v>704</v>
      </c>
      <c r="G146" s="116">
        <v>99518.95</v>
      </c>
      <c r="H146" s="97">
        <f t="shared" si="47"/>
        <v>84591.1</v>
      </c>
      <c r="I146" s="97">
        <f t="shared" si="48"/>
        <v>84591.1</v>
      </c>
      <c r="J146" s="97">
        <f t="shared" si="49"/>
        <v>0</v>
      </c>
      <c r="K146" s="57">
        <v>10449.48</v>
      </c>
      <c r="L146" s="77">
        <f t="shared" si="50"/>
        <v>0.10499990202870911</v>
      </c>
      <c r="M146" s="57">
        <f t="shared" si="51"/>
        <v>89069.47</v>
      </c>
      <c r="N146" s="57">
        <f t="shared" si="52"/>
        <v>4323</v>
      </c>
      <c r="O146" s="57">
        <v>0</v>
      </c>
      <c r="P146" s="57">
        <v>4323</v>
      </c>
      <c r="Q146" s="57">
        <v>0</v>
      </c>
      <c r="R146" s="58">
        <v>4478.37</v>
      </c>
      <c r="S146" s="59">
        <v>84591.1</v>
      </c>
      <c r="T146" s="59">
        <f t="shared" si="55"/>
        <v>0</v>
      </c>
      <c r="U146" s="59">
        <f t="shared" si="56"/>
        <v>0</v>
      </c>
      <c r="V146" s="58"/>
      <c r="W146" s="59"/>
      <c r="X146" s="59"/>
      <c r="Y146" s="59"/>
      <c r="Z146" s="90">
        <f t="shared" si="57"/>
        <v>0</v>
      </c>
      <c r="AA146" s="130">
        <f t="shared" si="58"/>
        <v>89069.47</v>
      </c>
      <c r="AB146" s="144">
        <f t="shared" si="60"/>
        <v>0</v>
      </c>
    </row>
    <row r="147" spans="1:28" s="147" customFormat="1" ht="72">
      <c r="A147" s="61">
        <v>32</v>
      </c>
      <c r="B147" s="148" t="s">
        <v>705</v>
      </c>
      <c r="C147" s="107" t="s">
        <v>706</v>
      </c>
      <c r="D147" s="148" t="s">
        <v>707</v>
      </c>
      <c r="E147" s="148" t="s">
        <v>708</v>
      </c>
      <c r="F147" s="148" t="s">
        <v>709</v>
      </c>
      <c r="G147" s="149">
        <v>139875</v>
      </c>
      <c r="H147" s="97">
        <f t="shared" si="47"/>
        <v>118893.75</v>
      </c>
      <c r="I147" s="97">
        <f t="shared" si="48"/>
        <v>118893.75</v>
      </c>
      <c r="J147" s="97">
        <f t="shared" si="49"/>
        <v>0</v>
      </c>
      <c r="K147" s="57">
        <v>14686.87</v>
      </c>
      <c r="L147" s="77">
        <f t="shared" si="50"/>
        <v>0.10499996425379804</v>
      </c>
      <c r="M147" s="57">
        <f t="shared" si="51"/>
        <v>125188.13</v>
      </c>
      <c r="N147" s="57">
        <f t="shared" si="52"/>
        <v>7575</v>
      </c>
      <c r="O147" s="57">
        <v>0</v>
      </c>
      <c r="P147" s="57">
        <v>7575</v>
      </c>
      <c r="Q147" s="57">
        <v>0</v>
      </c>
      <c r="R147" s="58">
        <f>ROUND(G147*4.5%-T147,2)</f>
        <v>6294.38</v>
      </c>
      <c r="S147" s="59">
        <f>ROUND(G147*85%-U147,2)</f>
        <v>118893.75</v>
      </c>
      <c r="T147" s="59">
        <f t="shared" si="55"/>
        <v>0</v>
      </c>
      <c r="U147" s="59">
        <f t="shared" si="56"/>
        <v>0</v>
      </c>
      <c r="V147" s="58"/>
      <c r="W147" s="59"/>
      <c r="X147" s="59"/>
      <c r="Y147" s="59"/>
      <c r="Z147" s="90">
        <f t="shared" si="57"/>
        <v>0</v>
      </c>
      <c r="AA147" s="130">
        <f t="shared" si="58"/>
        <v>125188.13</v>
      </c>
      <c r="AB147" s="144">
        <f t="shared" si="60"/>
        <v>0</v>
      </c>
    </row>
    <row r="148" spans="1:28" s="147" customFormat="1" ht="96">
      <c r="A148" s="54">
        <v>33</v>
      </c>
      <c r="B148" s="107" t="s">
        <v>710</v>
      </c>
      <c r="C148" s="107" t="s">
        <v>711</v>
      </c>
      <c r="D148" s="107" t="s">
        <v>712</v>
      </c>
      <c r="E148" s="107" t="s">
        <v>713</v>
      </c>
      <c r="F148" s="107" t="s">
        <v>714</v>
      </c>
      <c r="G148" s="116">
        <v>102429</v>
      </c>
      <c r="H148" s="97">
        <f t="shared" si="47"/>
        <v>87064.65</v>
      </c>
      <c r="I148" s="97">
        <f t="shared" si="48"/>
        <v>87064.65</v>
      </c>
      <c r="J148" s="97">
        <f t="shared" si="49"/>
        <v>0</v>
      </c>
      <c r="K148" s="57">
        <v>10755.04</v>
      </c>
      <c r="L148" s="77">
        <f aca="true" t="shared" si="61" ref="L148:L179">K148*100%/G148</f>
        <v>0.10499995118569937</v>
      </c>
      <c r="M148" s="57">
        <f aca="true" t="shared" si="62" ref="M148:M179">G148-K148</f>
        <v>91673.95999999999</v>
      </c>
      <c r="N148" s="57">
        <f t="shared" si="52"/>
        <v>3990</v>
      </c>
      <c r="O148" s="57">
        <v>0</v>
      </c>
      <c r="P148" s="57">
        <v>3990</v>
      </c>
      <c r="Q148" s="57">
        <v>0</v>
      </c>
      <c r="R148" s="58">
        <f>ROUND(G148*4.5%-T148,2)</f>
        <v>4609.31</v>
      </c>
      <c r="S148" s="59">
        <f>ROUND(G148*85%-U148,2)</f>
        <v>87064.65</v>
      </c>
      <c r="T148" s="59">
        <f t="shared" si="55"/>
        <v>0</v>
      </c>
      <c r="U148" s="59">
        <f t="shared" si="56"/>
        <v>0</v>
      </c>
      <c r="V148" s="58"/>
      <c r="W148" s="59"/>
      <c r="X148" s="59"/>
      <c r="Y148" s="59"/>
      <c r="Z148" s="90">
        <f t="shared" si="57"/>
        <v>0</v>
      </c>
      <c r="AA148" s="130">
        <f t="shared" si="58"/>
        <v>91673.95999999999</v>
      </c>
      <c r="AB148" s="144">
        <f t="shared" si="60"/>
        <v>0</v>
      </c>
    </row>
    <row r="149" spans="1:28" s="147" customFormat="1" ht="48">
      <c r="A149" s="61">
        <v>34</v>
      </c>
      <c r="B149" s="107" t="s">
        <v>715</v>
      </c>
      <c r="C149" s="107" t="s">
        <v>716</v>
      </c>
      <c r="D149" s="107" t="s">
        <v>717</v>
      </c>
      <c r="E149" s="107" t="s">
        <v>718</v>
      </c>
      <c r="F149" s="107" t="s">
        <v>719</v>
      </c>
      <c r="G149" s="116">
        <v>862857.14</v>
      </c>
      <c r="H149" s="97">
        <f t="shared" si="47"/>
        <v>733428.56</v>
      </c>
      <c r="I149" s="97">
        <f t="shared" si="48"/>
        <v>733428.56</v>
      </c>
      <c r="J149" s="97">
        <f t="shared" si="49"/>
        <v>0</v>
      </c>
      <c r="K149" s="57">
        <v>90599.99</v>
      </c>
      <c r="L149" s="77">
        <f t="shared" si="61"/>
        <v>0.10499998875827811</v>
      </c>
      <c r="M149" s="57">
        <f t="shared" si="62"/>
        <v>772257.15</v>
      </c>
      <c r="N149" s="57">
        <f t="shared" si="52"/>
        <v>18900</v>
      </c>
      <c r="O149" s="57">
        <v>0</v>
      </c>
      <c r="P149" s="57">
        <v>18900</v>
      </c>
      <c r="Q149" s="57">
        <v>0</v>
      </c>
      <c r="R149" s="58">
        <v>38828.59</v>
      </c>
      <c r="S149" s="59">
        <v>733428.56</v>
      </c>
      <c r="T149" s="59">
        <f t="shared" si="55"/>
        <v>0</v>
      </c>
      <c r="U149" s="59">
        <f t="shared" si="56"/>
        <v>0</v>
      </c>
      <c r="V149" s="58"/>
      <c r="W149" s="59"/>
      <c r="X149" s="59"/>
      <c r="Y149" s="59"/>
      <c r="Z149" s="90">
        <f t="shared" si="57"/>
        <v>0</v>
      </c>
      <c r="AA149" s="130">
        <f t="shared" si="58"/>
        <v>772257.15</v>
      </c>
      <c r="AB149" s="144">
        <f t="shared" si="60"/>
        <v>0</v>
      </c>
    </row>
    <row r="150" spans="1:28" s="147" customFormat="1" ht="72">
      <c r="A150" s="54">
        <v>35</v>
      </c>
      <c r="B150" s="148" t="s">
        <v>720</v>
      </c>
      <c r="C150" s="107" t="s">
        <v>721</v>
      </c>
      <c r="D150" s="148" t="s">
        <v>722</v>
      </c>
      <c r="E150" s="148" t="s">
        <v>723</v>
      </c>
      <c r="F150" s="148" t="s">
        <v>724</v>
      </c>
      <c r="G150" s="150">
        <v>154493</v>
      </c>
      <c r="H150" s="97">
        <f t="shared" si="47"/>
        <v>131319.05</v>
      </c>
      <c r="I150" s="97">
        <f t="shared" si="48"/>
        <v>131319.05</v>
      </c>
      <c r="J150" s="97">
        <f t="shared" si="49"/>
        <v>0</v>
      </c>
      <c r="K150" s="57">
        <v>16221.76</v>
      </c>
      <c r="L150" s="77">
        <f t="shared" si="61"/>
        <v>0.10499996763607412</v>
      </c>
      <c r="M150" s="57">
        <f t="shared" si="62"/>
        <v>138271.24</v>
      </c>
      <c r="N150" s="57">
        <f t="shared" si="52"/>
        <v>2700</v>
      </c>
      <c r="O150" s="57">
        <v>0</v>
      </c>
      <c r="P150" s="57">
        <v>2700</v>
      </c>
      <c r="Q150" s="57">
        <v>0</v>
      </c>
      <c r="R150" s="58">
        <f>ROUND(G150*4.5%-T150,2)</f>
        <v>6952.19</v>
      </c>
      <c r="S150" s="59">
        <f aca="true" t="shared" si="63" ref="S150:S181">ROUND(G150*85%-U150,2)</f>
        <v>131319.05</v>
      </c>
      <c r="T150" s="59">
        <f t="shared" si="55"/>
        <v>0</v>
      </c>
      <c r="U150" s="59">
        <f t="shared" si="56"/>
        <v>0</v>
      </c>
      <c r="V150" s="58"/>
      <c r="W150" s="59"/>
      <c r="X150" s="59"/>
      <c r="Y150" s="59"/>
      <c r="Z150" s="90">
        <f t="shared" si="57"/>
        <v>0</v>
      </c>
      <c r="AA150" s="130">
        <f t="shared" si="58"/>
        <v>138271.24</v>
      </c>
      <c r="AB150" s="144">
        <f t="shared" si="60"/>
        <v>0</v>
      </c>
    </row>
    <row r="151" spans="1:28" s="147" customFormat="1" ht="48">
      <c r="A151" s="61">
        <v>36</v>
      </c>
      <c r="B151" s="148" t="s">
        <v>725</v>
      </c>
      <c r="C151" s="107" t="s">
        <v>726</v>
      </c>
      <c r="D151" s="148" t="s">
        <v>727</v>
      </c>
      <c r="E151" s="148" t="s">
        <v>728</v>
      </c>
      <c r="F151" s="148" t="s">
        <v>729</v>
      </c>
      <c r="G151" s="150">
        <v>77401</v>
      </c>
      <c r="H151" s="97">
        <f t="shared" si="47"/>
        <v>65790.85</v>
      </c>
      <c r="I151" s="97">
        <f t="shared" si="48"/>
        <v>65790.85</v>
      </c>
      <c r="J151" s="97">
        <f t="shared" si="49"/>
        <v>0</v>
      </c>
      <c r="K151" s="57">
        <v>8127.1</v>
      </c>
      <c r="L151" s="77">
        <f t="shared" si="61"/>
        <v>0.10499993540135141</v>
      </c>
      <c r="M151" s="57">
        <f t="shared" si="62"/>
        <v>69273.9</v>
      </c>
      <c r="N151" s="57">
        <f t="shared" si="52"/>
        <v>2270.9</v>
      </c>
      <c r="O151" s="57">
        <v>0</v>
      </c>
      <c r="P151" s="57">
        <v>2270.9</v>
      </c>
      <c r="Q151" s="57">
        <v>0</v>
      </c>
      <c r="R151" s="58">
        <f>ROUND(G151*4.5%-T151,2)</f>
        <v>3483.05</v>
      </c>
      <c r="S151" s="59">
        <f t="shared" si="63"/>
        <v>65790.85</v>
      </c>
      <c r="T151" s="59">
        <f t="shared" si="55"/>
        <v>0</v>
      </c>
      <c r="U151" s="59">
        <f t="shared" si="56"/>
        <v>0</v>
      </c>
      <c r="V151" s="58"/>
      <c r="W151" s="59"/>
      <c r="X151" s="59"/>
      <c r="Y151" s="59"/>
      <c r="Z151" s="90">
        <f t="shared" si="57"/>
        <v>0</v>
      </c>
      <c r="AA151" s="130">
        <f t="shared" si="58"/>
        <v>69273.90000000001</v>
      </c>
      <c r="AB151" s="144">
        <f t="shared" si="60"/>
        <v>-1.4551915228366852E-11</v>
      </c>
    </row>
    <row r="152" spans="1:28" s="147" customFormat="1" ht="48">
      <c r="A152" s="54">
        <v>37</v>
      </c>
      <c r="B152" s="102" t="s">
        <v>730</v>
      </c>
      <c r="C152" s="107" t="s">
        <v>731</v>
      </c>
      <c r="D152" s="102" t="s">
        <v>732</v>
      </c>
      <c r="E152" s="110" t="s">
        <v>733</v>
      </c>
      <c r="F152" s="110" t="s">
        <v>734</v>
      </c>
      <c r="G152" s="115">
        <v>96385</v>
      </c>
      <c r="H152" s="97">
        <f t="shared" si="47"/>
        <v>81927.25</v>
      </c>
      <c r="I152" s="97">
        <f t="shared" si="48"/>
        <v>81927.25</v>
      </c>
      <c r="J152" s="97">
        <f t="shared" si="49"/>
        <v>0</v>
      </c>
      <c r="K152" s="57">
        <v>10120.42</v>
      </c>
      <c r="L152" s="77">
        <f t="shared" si="61"/>
        <v>0.1049999481247082</v>
      </c>
      <c r="M152" s="57">
        <f t="shared" si="62"/>
        <v>86264.58</v>
      </c>
      <c r="N152" s="57">
        <f t="shared" si="52"/>
        <v>2914.58</v>
      </c>
      <c r="O152" s="57">
        <v>0</v>
      </c>
      <c r="P152" s="57">
        <v>2914.58</v>
      </c>
      <c r="Q152" s="57">
        <v>0</v>
      </c>
      <c r="R152" s="58">
        <f>ROUND(G152*4.5%-T152,2)</f>
        <v>4337.33</v>
      </c>
      <c r="S152" s="59">
        <f t="shared" si="63"/>
        <v>81927.25</v>
      </c>
      <c r="T152" s="59">
        <f t="shared" si="55"/>
        <v>0</v>
      </c>
      <c r="U152" s="59">
        <f t="shared" si="56"/>
        <v>0</v>
      </c>
      <c r="V152" s="58"/>
      <c r="W152" s="59"/>
      <c r="X152" s="59"/>
      <c r="Y152" s="59"/>
      <c r="Z152" s="90">
        <f t="shared" si="57"/>
        <v>0</v>
      </c>
      <c r="AA152" s="130">
        <f t="shared" si="58"/>
        <v>86264.58</v>
      </c>
      <c r="AB152" s="144">
        <f t="shared" si="60"/>
        <v>0</v>
      </c>
    </row>
    <row r="153" spans="1:28" s="147" customFormat="1" ht="60">
      <c r="A153" s="61">
        <v>38</v>
      </c>
      <c r="B153" s="107" t="s">
        <v>735</v>
      </c>
      <c r="C153" s="107" t="s">
        <v>736</v>
      </c>
      <c r="D153" s="107" t="s">
        <v>737</v>
      </c>
      <c r="E153" s="107" t="s">
        <v>738</v>
      </c>
      <c r="F153" s="107" t="s">
        <v>739</v>
      </c>
      <c r="G153" s="116">
        <v>165933</v>
      </c>
      <c r="H153" s="97">
        <f t="shared" si="47"/>
        <v>141043.05</v>
      </c>
      <c r="I153" s="97">
        <f t="shared" si="48"/>
        <v>141043.05</v>
      </c>
      <c r="J153" s="97">
        <f t="shared" si="49"/>
        <v>0</v>
      </c>
      <c r="K153" s="57">
        <v>17422.965</v>
      </c>
      <c r="L153" s="77">
        <f t="shared" si="61"/>
        <v>0.105</v>
      </c>
      <c r="M153" s="57">
        <v>148510.03</v>
      </c>
      <c r="N153" s="57">
        <f t="shared" si="52"/>
        <v>14930</v>
      </c>
      <c r="O153" s="57">
        <v>0</v>
      </c>
      <c r="P153" s="57">
        <v>14930</v>
      </c>
      <c r="Q153" s="57">
        <v>0</v>
      </c>
      <c r="R153" s="58">
        <v>7466.98</v>
      </c>
      <c r="S153" s="59">
        <f t="shared" si="63"/>
        <v>141043.05</v>
      </c>
      <c r="T153" s="59">
        <f t="shared" si="55"/>
        <v>0</v>
      </c>
      <c r="U153" s="59">
        <f t="shared" si="56"/>
        <v>0</v>
      </c>
      <c r="V153" s="58"/>
      <c r="W153" s="59"/>
      <c r="X153" s="59"/>
      <c r="Y153" s="59"/>
      <c r="Z153" s="90">
        <f t="shared" si="57"/>
        <v>0</v>
      </c>
      <c r="AA153" s="130">
        <f t="shared" si="58"/>
        <v>148510.03</v>
      </c>
      <c r="AB153" s="144">
        <f t="shared" si="60"/>
        <v>0</v>
      </c>
    </row>
    <row r="154" spans="1:28" s="147" customFormat="1" ht="48">
      <c r="A154" s="54">
        <v>39</v>
      </c>
      <c r="B154" s="102" t="s">
        <v>740</v>
      </c>
      <c r="C154" s="107" t="s">
        <v>741</v>
      </c>
      <c r="D154" s="102" t="s">
        <v>742</v>
      </c>
      <c r="E154" s="110" t="s">
        <v>743</v>
      </c>
      <c r="F154" s="110" t="s">
        <v>744</v>
      </c>
      <c r="G154" s="115">
        <v>126040</v>
      </c>
      <c r="H154" s="97">
        <f t="shared" si="47"/>
        <v>107134</v>
      </c>
      <c r="I154" s="97">
        <f t="shared" si="48"/>
        <v>107134</v>
      </c>
      <c r="J154" s="97">
        <f t="shared" si="49"/>
        <v>0</v>
      </c>
      <c r="K154" s="57">
        <v>13234.2</v>
      </c>
      <c r="L154" s="77">
        <f t="shared" si="61"/>
        <v>0.10500000000000001</v>
      </c>
      <c r="M154" s="57">
        <f t="shared" si="62"/>
        <v>112805.8</v>
      </c>
      <c r="N154" s="57">
        <f t="shared" si="52"/>
        <v>0</v>
      </c>
      <c r="O154" s="57">
        <v>0</v>
      </c>
      <c r="P154" s="57">
        <v>0</v>
      </c>
      <c r="Q154" s="57">
        <v>0</v>
      </c>
      <c r="R154" s="58">
        <f>ROUND(G154*4.5%-T154,2)</f>
        <v>5671.8</v>
      </c>
      <c r="S154" s="59">
        <f t="shared" si="63"/>
        <v>107134</v>
      </c>
      <c r="T154" s="59">
        <f t="shared" si="55"/>
        <v>0</v>
      </c>
      <c r="U154" s="59">
        <f t="shared" si="56"/>
        <v>0</v>
      </c>
      <c r="V154" s="58"/>
      <c r="W154" s="59"/>
      <c r="X154" s="59"/>
      <c r="Y154" s="59"/>
      <c r="Z154" s="90">
        <f t="shared" si="57"/>
        <v>0</v>
      </c>
      <c r="AA154" s="130">
        <f t="shared" si="58"/>
        <v>112805.8</v>
      </c>
      <c r="AB154" s="144">
        <f t="shared" si="60"/>
        <v>0</v>
      </c>
    </row>
    <row r="155" spans="1:28" s="147" customFormat="1" ht="60">
      <c r="A155" s="61">
        <v>40</v>
      </c>
      <c r="B155" s="107" t="s">
        <v>745</v>
      </c>
      <c r="C155" s="107" t="s">
        <v>746</v>
      </c>
      <c r="D155" s="107" t="s">
        <v>747</v>
      </c>
      <c r="E155" s="107" t="s">
        <v>748</v>
      </c>
      <c r="F155" s="107" t="s">
        <v>749</v>
      </c>
      <c r="G155" s="116">
        <v>185355</v>
      </c>
      <c r="H155" s="97">
        <f t="shared" si="47"/>
        <v>157551.75</v>
      </c>
      <c r="I155" s="97">
        <f t="shared" si="48"/>
        <v>157551.75</v>
      </c>
      <c r="J155" s="97">
        <f t="shared" si="49"/>
        <v>0</v>
      </c>
      <c r="K155" s="57">
        <v>19462.28</v>
      </c>
      <c r="L155" s="77">
        <f t="shared" si="61"/>
        <v>0.10500002697526367</v>
      </c>
      <c r="M155" s="57">
        <f t="shared" si="62"/>
        <v>165892.72</v>
      </c>
      <c r="N155" s="57">
        <f t="shared" si="52"/>
        <v>6800</v>
      </c>
      <c r="O155" s="57">
        <v>0</v>
      </c>
      <c r="P155" s="57">
        <v>6800</v>
      </c>
      <c r="Q155" s="57">
        <v>0</v>
      </c>
      <c r="R155" s="58">
        <v>8340.97</v>
      </c>
      <c r="S155" s="59">
        <f t="shared" si="63"/>
        <v>157551.75</v>
      </c>
      <c r="T155" s="59">
        <f t="shared" si="55"/>
        <v>0</v>
      </c>
      <c r="U155" s="59">
        <f t="shared" si="56"/>
        <v>0</v>
      </c>
      <c r="V155" s="58"/>
      <c r="W155" s="59"/>
      <c r="X155" s="59"/>
      <c r="Y155" s="59"/>
      <c r="Z155" s="90">
        <f t="shared" si="57"/>
        <v>0</v>
      </c>
      <c r="AA155" s="130">
        <f t="shared" si="58"/>
        <v>165892.72</v>
      </c>
      <c r="AB155" s="144">
        <f t="shared" si="60"/>
        <v>0</v>
      </c>
    </row>
    <row r="156" spans="1:28" s="147" customFormat="1" ht="60">
      <c r="A156" s="54">
        <v>41</v>
      </c>
      <c r="B156" s="107" t="s">
        <v>750</v>
      </c>
      <c r="C156" s="107" t="s">
        <v>751</v>
      </c>
      <c r="D156" s="107" t="s">
        <v>752</v>
      </c>
      <c r="E156" s="107" t="s">
        <v>753</v>
      </c>
      <c r="F156" s="107" t="s">
        <v>754</v>
      </c>
      <c r="G156" s="116">
        <v>156615</v>
      </c>
      <c r="H156" s="97">
        <f t="shared" si="47"/>
        <v>133122.75</v>
      </c>
      <c r="I156" s="97">
        <f t="shared" si="48"/>
        <v>133122.75</v>
      </c>
      <c r="J156" s="97">
        <f t="shared" si="49"/>
        <v>0</v>
      </c>
      <c r="K156" s="57">
        <v>16444.58</v>
      </c>
      <c r="L156" s="77">
        <f t="shared" si="61"/>
        <v>0.10500003192542222</v>
      </c>
      <c r="M156" s="57">
        <f t="shared" si="62"/>
        <v>140170.41999999998</v>
      </c>
      <c r="N156" s="57">
        <f t="shared" si="52"/>
        <v>3881.22</v>
      </c>
      <c r="O156" s="57">
        <v>0</v>
      </c>
      <c r="P156" s="57">
        <v>3881.22</v>
      </c>
      <c r="Q156" s="57">
        <v>0</v>
      </c>
      <c r="R156" s="58">
        <v>7047.67</v>
      </c>
      <c r="S156" s="59">
        <f t="shared" si="63"/>
        <v>133122.75</v>
      </c>
      <c r="T156" s="59">
        <f t="shared" si="55"/>
        <v>0</v>
      </c>
      <c r="U156" s="59">
        <f t="shared" si="56"/>
        <v>0</v>
      </c>
      <c r="V156" s="58"/>
      <c r="W156" s="59"/>
      <c r="X156" s="59"/>
      <c r="Y156" s="59"/>
      <c r="Z156" s="90">
        <f t="shared" si="57"/>
        <v>0</v>
      </c>
      <c r="AA156" s="130">
        <f t="shared" si="58"/>
        <v>140170.42</v>
      </c>
      <c r="AB156" s="144">
        <f t="shared" si="60"/>
        <v>-2.9103830456733704E-11</v>
      </c>
    </row>
    <row r="157" spans="1:28" s="147" customFormat="1" ht="48">
      <c r="A157" s="61">
        <v>42</v>
      </c>
      <c r="B157" s="148" t="s">
        <v>755</v>
      </c>
      <c r="C157" s="107" t="s">
        <v>756</v>
      </c>
      <c r="D157" s="148" t="s">
        <v>757</v>
      </c>
      <c r="E157" s="148" t="s">
        <v>758</v>
      </c>
      <c r="F157" s="148" t="s">
        <v>759</v>
      </c>
      <c r="G157" s="150">
        <v>95193</v>
      </c>
      <c r="H157" s="97">
        <f t="shared" si="47"/>
        <v>80914.05</v>
      </c>
      <c r="I157" s="97">
        <f t="shared" si="48"/>
        <v>80914.05</v>
      </c>
      <c r="J157" s="97">
        <f t="shared" si="49"/>
        <v>0</v>
      </c>
      <c r="K157" s="57">
        <v>9995.26</v>
      </c>
      <c r="L157" s="77">
        <f t="shared" si="61"/>
        <v>0.10499994747512947</v>
      </c>
      <c r="M157" s="57">
        <f t="shared" si="62"/>
        <v>85197.74</v>
      </c>
      <c r="N157" s="57">
        <f t="shared" si="52"/>
        <v>4700</v>
      </c>
      <c r="O157" s="57">
        <v>0</v>
      </c>
      <c r="P157" s="57">
        <v>4700</v>
      </c>
      <c r="Q157" s="57">
        <v>0</v>
      </c>
      <c r="R157" s="58">
        <f>ROUND(G157*4.5%-T157,2)</f>
        <v>4283.69</v>
      </c>
      <c r="S157" s="59">
        <f t="shared" si="63"/>
        <v>80914.05</v>
      </c>
      <c r="T157" s="59">
        <f t="shared" si="55"/>
        <v>0</v>
      </c>
      <c r="U157" s="59">
        <f t="shared" si="56"/>
        <v>0</v>
      </c>
      <c r="V157" s="58"/>
      <c r="W157" s="59"/>
      <c r="X157" s="59"/>
      <c r="Y157" s="59"/>
      <c r="Z157" s="90">
        <f t="shared" si="57"/>
        <v>0</v>
      </c>
      <c r="AA157" s="130">
        <f t="shared" si="58"/>
        <v>85197.74</v>
      </c>
      <c r="AB157" s="144">
        <f t="shared" si="60"/>
        <v>0</v>
      </c>
    </row>
    <row r="158" spans="1:28" s="147" customFormat="1" ht="60">
      <c r="A158" s="54">
        <v>43</v>
      </c>
      <c r="B158" s="103" t="s">
        <v>760</v>
      </c>
      <c r="C158" s="107" t="s">
        <v>761</v>
      </c>
      <c r="D158" s="103" t="s">
        <v>762</v>
      </c>
      <c r="E158" s="110" t="s">
        <v>763</v>
      </c>
      <c r="F158" s="107" t="s">
        <v>764</v>
      </c>
      <c r="G158" s="116">
        <v>79689</v>
      </c>
      <c r="H158" s="97">
        <f t="shared" si="47"/>
        <v>67735.65</v>
      </c>
      <c r="I158" s="97">
        <f t="shared" si="48"/>
        <v>67735.65</v>
      </c>
      <c r="J158" s="97">
        <f t="shared" si="49"/>
        <v>0</v>
      </c>
      <c r="K158" s="57">
        <v>8367.34</v>
      </c>
      <c r="L158" s="77">
        <f t="shared" si="61"/>
        <v>0.10499993725608303</v>
      </c>
      <c r="M158" s="57">
        <f t="shared" si="62"/>
        <v>71321.66</v>
      </c>
      <c r="N158" s="57">
        <f t="shared" si="52"/>
        <v>3400</v>
      </c>
      <c r="O158" s="57">
        <v>0</v>
      </c>
      <c r="P158" s="57">
        <v>3400</v>
      </c>
      <c r="Q158" s="57">
        <v>0</v>
      </c>
      <c r="R158" s="58">
        <f>ROUND(G158*4.5%-T158,2)</f>
        <v>3586.01</v>
      </c>
      <c r="S158" s="59">
        <f t="shared" si="63"/>
        <v>67735.65</v>
      </c>
      <c r="T158" s="59">
        <f t="shared" si="55"/>
        <v>0</v>
      </c>
      <c r="U158" s="59">
        <f t="shared" si="56"/>
        <v>0</v>
      </c>
      <c r="V158" s="58"/>
      <c r="W158" s="59"/>
      <c r="X158" s="59"/>
      <c r="Y158" s="59"/>
      <c r="Z158" s="90">
        <f t="shared" si="57"/>
        <v>0</v>
      </c>
      <c r="AA158" s="130">
        <f t="shared" si="58"/>
        <v>71321.65999999999</v>
      </c>
      <c r="AB158" s="144">
        <f t="shared" si="60"/>
        <v>1.4551915228366852E-11</v>
      </c>
    </row>
    <row r="159" spans="1:28" s="147" customFormat="1" ht="60">
      <c r="A159" s="61">
        <v>44</v>
      </c>
      <c r="B159" s="107" t="s">
        <v>765</v>
      </c>
      <c r="C159" s="107" t="s">
        <v>766</v>
      </c>
      <c r="D159" s="107" t="s">
        <v>767</v>
      </c>
      <c r="E159" s="107" t="s">
        <v>768</v>
      </c>
      <c r="F159" s="107" t="s">
        <v>769</v>
      </c>
      <c r="G159" s="116">
        <v>113205</v>
      </c>
      <c r="H159" s="97">
        <f t="shared" si="47"/>
        <v>96224.25</v>
      </c>
      <c r="I159" s="97">
        <f t="shared" si="48"/>
        <v>96224.25</v>
      </c>
      <c r="J159" s="97">
        <f t="shared" si="49"/>
        <v>0</v>
      </c>
      <c r="K159" s="57">
        <v>11886.52</v>
      </c>
      <c r="L159" s="77">
        <f t="shared" si="61"/>
        <v>0.10499995583233956</v>
      </c>
      <c r="M159" s="57">
        <f t="shared" si="62"/>
        <v>101318.48</v>
      </c>
      <c r="N159" s="57">
        <f t="shared" si="52"/>
        <v>6100</v>
      </c>
      <c r="O159" s="57">
        <v>0</v>
      </c>
      <c r="P159" s="57">
        <v>6100</v>
      </c>
      <c r="Q159" s="57">
        <v>0</v>
      </c>
      <c r="R159" s="58">
        <f>ROUND(G159*4.5%-T159,2)</f>
        <v>5094.23</v>
      </c>
      <c r="S159" s="59">
        <f t="shared" si="63"/>
        <v>96224.25</v>
      </c>
      <c r="T159" s="59">
        <f t="shared" si="55"/>
        <v>0</v>
      </c>
      <c r="U159" s="59">
        <f t="shared" si="56"/>
        <v>0</v>
      </c>
      <c r="V159" s="58"/>
      <c r="W159" s="59"/>
      <c r="X159" s="59"/>
      <c r="Y159" s="59"/>
      <c r="Z159" s="90">
        <f t="shared" si="57"/>
        <v>0</v>
      </c>
      <c r="AA159" s="130">
        <f t="shared" si="58"/>
        <v>101318.48</v>
      </c>
      <c r="AB159" s="144">
        <f t="shared" si="60"/>
        <v>0</v>
      </c>
    </row>
    <row r="160" spans="1:28" s="147" customFormat="1" ht="36">
      <c r="A160" s="54">
        <v>45</v>
      </c>
      <c r="B160" s="107" t="s">
        <v>770</v>
      </c>
      <c r="C160" s="107" t="s">
        <v>771</v>
      </c>
      <c r="D160" s="107" t="s">
        <v>772</v>
      </c>
      <c r="E160" s="107" t="s">
        <v>773</v>
      </c>
      <c r="F160" s="107" t="s">
        <v>774</v>
      </c>
      <c r="G160" s="116">
        <v>146053</v>
      </c>
      <c r="H160" s="97">
        <f t="shared" si="47"/>
        <v>124145.05</v>
      </c>
      <c r="I160" s="97">
        <f t="shared" si="48"/>
        <v>124145.05</v>
      </c>
      <c r="J160" s="97">
        <f t="shared" si="49"/>
        <v>0</v>
      </c>
      <c r="K160" s="57">
        <v>15335.57</v>
      </c>
      <c r="L160" s="77">
        <f t="shared" si="61"/>
        <v>0.10500003423414787</v>
      </c>
      <c r="M160" s="57">
        <f t="shared" si="62"/>
        <v>130717.43</v>
      </c>
      <c r="N160" s="57">
        <f t="shared" si="52"/>
        <v>8700</v>
      </c>
      <c r="O160" s="57">
        <v>0</v>
      </c>
      <c r="P160" s="57">
        <v>8700</v>
      </c>
      <c r="Q160" s="57">
        <v>0</v>
      </c>
      <c r="R160" s="58">
        <v>6572.38</v>
      </c>
      <c r="S160" s="59">
        <f t="shared" si="63"/>
        <v>124145.05</v>
      </c>
      <c r="T160" s="59">
        <f t="shared" si="55"/>
        <v>0</v>
      </c>
      <c r="U160" s="59">
        <f t="shared" si="56"/>
        <v>0</v>
      </c>
      <c r="V160" s="58"/>
      <c r="W160" s="59"/>
      <c r="X160" s="59"/>
      <c r="Y160" s="59"/>
      <c r="Z160" s="90">
        <f t="shared" si="57"/>
        <v>0</v>
      </c>
      <c r="AA160" s="130">
        <f t="shared" si="58"/>
        <v>130717.43000000001</v>
      </c>
      <c r="AB160" s="144">
        <f t="shared" si="60"/>
        <v>-1.4551915228366852E-11</v>
      </c>
    </row>
    <row r="161" spans="1:28" s="147" customFormat="1" ht="48">
      <c r="A161" s="61">
        <v>46</v>
      </c>
      <c r="B161" s="107" t="s">
        <v>775</v>
      </c>
      <c r="C161" s="107" t="s">
        <v>776</v>
      </c>
      <c r="D161" s="107" t="s">
        <v>777</v>
      </c>
      <c r="E161" s="107" t="s">
        <v>778</v>
      </c>
      <c r="F161" s="107" t="s">
        <v>779</v>
      </c>
      <c r="G161" s="116">
        <v>287772</v>
      </c>
      <c r="H161" s="97">
        <f t="shared" si="47"/>
        <v>244606.2</v>
      </c>
      <c r="I161" s="97">
        <f t="shared" si="48"/>
        <v>244606.2</v>
      </c>
      <c r="J161" s="97">
        <f t="shared" si="49"/>
        <v>0</v>
      </c>
      <c r="K161" s="57">
        <v>30216.06</v>
      </c>
      <c r="L161" s="77">
        <f t="shared" si="61"/>
        <v>0.10500000000000001</v>
      </c>
      <c r="M161" s="57">
        <f t="shared" si="62"/>
        <v>257555.94</v>
      </c>
      <c r="N161" s="57">
        <f t="shared" si="52"/>
        <v>4350</v>
      </c>
      <c r="O161" s="57">
        <v>0</v>
      </c>
      <c r="P161" s="57">
        <v>4350</v>
      </c>
      <c r="Q161" s="57">
        <v>0</v>
      </c>
      <c r="R161" s="58">
        <f>ROUND(G161*4.5%-T161,2)</f>
        <v>12949.74</v>
      </c>
      <c r="S161" s="59">
        <f t="shared" si="63"/>
        <v>244606.2</v>
      </c>
      <c r="T161" s="59">
        <f t="shared" si="55"/>
        <v>0</v>
      </c>
      <c r="U161" s="59">
        <f t="shared" si="56"/>
        <v>0</v>
      </c>
      <c r="V161" s="58"/>
      <c r="W161" s="59"/>
      <c r="X161" s="59"/>
      <c r="Y161" s="59"/>
      <c r="Z161" s="90">
        <f t="shared" si="57"/>
        <v>0</v>
      </c>
      <c r="AA161" s="130">
        <f t="shared" si="58"/>
        <v>257555.94</v>
      </c>
      <c r="AB161" s="144">
        <f t="shared" si="60"/>
        <v>0</v>
      </c>
    </row>
    <row r="162" spans="1:28" s="147" customFormat="1" ht="132">
      <c r="A162" s="54">
        <v>47</v>
      </c>
      <c r="B162" s="107" t="s">
        <v>780</v>
      </c>
      <c r="C162" s="107" t="s">
        <v>781</v>
      </c>
      <c r="D162" s="107" t="s">
        <v>782</v>
      </c>
      <c r="E162" s="107" t="s">
        <v>783</v>
      </c>
      <c r="F162" s="107" t="s">
        <v>784</v>
      </c>
      <c r="G162" s="116">
        <v>86556</v>
      </c>
      <c r="H162" s="97">
        <f t="shared" si="47"/>
        <v>73572.6</v>
      </c>
      <c r="I162" s="97">
        <f t="shared" si="48"/>
        <v>73572.6</v>
      </c>
      <c r="J162" s="97">
        <f t="shared" si="49"/>
        <v>0</v>
      </c>
      <c r="K162" s="57">
        <v>9088.38</v>
      </c>
      <c r="L162" s="77">
        <f t="shared" si="61"/>
        <v>0.105</v>
      </c>
      <c r="M162" s="57">
        <f t="shared" si="62"/>
        <v>77467.62</v>
      </c>
      <c r="N162" s="57">
        <f t="shared" si="52"/>
        <v>4499.99</v>
      </c>
      <c r="O162" s="57">
        <v>0</v>
      </c>
      <c r="P162" s="57">
        <v>0</v>
      </c>
      <c r="Q162" s="57">
        <v>4499.99</v>
      </c>
      <c r="R162" s="58">
        <f>ROUND(G162*4.5%-T162,2)</f>
        <v>3220.02</v>
      </c>
      <c r="S162" s="59">
        <f t="shared" si="63"/>
        <v>69747.61</v>
      </c>
      <c r="T162" s="59">
        <f t="shared" si="55"/>
        <v>675</v>
      </c>
      <c r="U162" s="59">
        <f t="shared" si="56"/>
        <v>3824.99</v>
      </c>
      <c r="V162" s="58"/>
      <c r="W162" s="59"/>
      <c r="X162" s="59"/>
      <c r="Y162" s="59"/>
      <c r="Z162" s="90">
        <f t="shared" si="57"/>
        <v>0</v>
      </c>
      <c r="AA162" s="130">
        <f t="shared" si="58"/>
        <v>77467.62000000001</v>
      </c>
      <c r="AB162" s="144">
        <f t="shared" si="60"/>
        <v>-9.094947017729282E-12</v>
      </c>
    </row>
    <row r="163" spans="1:28" s="147" customFormat="1" ht="36">
      <c r="A163" s="61">
        <v>48</v>
      </c>
      <c r="B163" s="102" t="s">
        <v>785</v>
      </c>
      <c r="C163" s="107" t="s">
        <v>786</v>
      </c>
      <c r="D163" s="102" t="s">
        <v>787</v>
      </c>
      <c r="E163" s="110" t="s">
        <v>788</v>
      </c>
      <c r="F163" s="110" t="s">
        <v>789</v>
      </c>
      <c r="G163" s="115">
        <v>131116</v>
      </c>
      <c r="H163" s="97">
        <f t="shared" si="47"/>
        <v>111448.6</v>
      </c>
      <c r="I163" s="97">
        <f t="shared" si="48"/>
        <v>111448.6</v>
      </c>
      <c r="J163" s="97">
        <f t="shared" si="49"/>
        <v>0</v>
      </c>
      <c r="K163" s="57">
        <v>13767.18</v>
      </c>
      <c r="L163" s="77">
        <f t="shared" si="61"/>
        <v>0.105</v>
      </c>
      <c r="M163" s="57">
        <f t="shared" si="62"/>
        <v>117348.82</v>
      </c>
      <c r="N163" s="57">
        <f t="shared" si="52"/>
        <v>9800</v>
      </c>
      <c r="O163" s="57">
        <v>0</v>
      </c>
      <c r="P163" s="57">
        <v>9800</v>
      </c>
      <c r="Q163" s="57">
        <v>0</v>
      </c>
      <c r="R163" s="58">
        <f>ROUND(G163*4.5%-T163,2)</f>
        <v>5900.22</v>
      </c>
      <c r="S163" s="59">
        <f t="shared" si="63"/>
        <v>111448.6</v>
      </c>
      <c r="T163" s="59">
        <f t="shared" si="55"/>
        <v>0</v>
      </c>
      <c r="U163" s="59">
        <f t="shared" si="56"/>
        <v>0</v>
      </c>
      <c r="V163" s="58"/>
      <c r="W163" s="59"/>
      <c r="X163" s="59"/>
      <c r="Y163" s="59"/>
      <c r="Z163" s="90">
        <f t="shared" si="57"/>
        <v>0</v>
      </c>
      <c r="AA163" s="130">
        <f t="shared" si="58"/>
        <v>117348.82</v>
      </c>
      <c r="AB163" s="144">
        <f t="shared" si="60"/>
        <v>0</v>
      </c>
    </row>
    <row r="164" spans="1:28" s="147" customFormat="1" ht="48">
      <c r="A164" s="54">
        <v>49</v>
      </c>
      <c r="B164" s="148" t="s">
        <v>790</v>
      </c>
      <c r="C164" s="107" t="s">
        <v>791</v>
      </c>
      <c r="D164" s="148" t="s">
        <v>792</v>
      </c>
      <c r="E164" s="148" t="s">
        <v>793</v>
      </c>
      <c r="F164" s="56" t="s">
        <v>794</v>
      </c>
      <c r="G164" s="150">
        <v>130744.13</v>
      </c>
      <c r="H164" s="97">
        <f t="shared" si="47"/>
        <v>111132.51</v>
      </c>
      <c r="I164" s="97">
        <f t="shared" si="48"/>
        <v>111132.51</v>
      </c>
      <c r="J164" s="97">
        <f t="shared" si="49"/>
        <v>0</v>
      </c>
      <c r="K164" s="57">
        <v>13728.13</v>
      </c>
      <c r="L164" s="77">
        <f t="shared" si="61"/>
        <v>0.10499997208287667</v>
      </c>
      <c r="M164" s="57">
        <f t="shared" si="62"/>
        <v>117016</v>
      </c>
      <c r="N164" s="57">
        <f t="shared" si="52"/>
        <v>6900</v>
      </c>
      <c r="O164" s="57">
        <v>0</v>
      </c>
      <c r="P164" s="57">
        <v>6900</v>
      </c>
      <c r="Q164" s="57">
        <v>0</v>
      </c>
      <c r="R164" s="58">
        <f>ROUND(G164*4.5%-T164,2)</f>
        <v>5883.49</v>
      </c>
      <c r="S164" s="59">
        <f t="shared" si="63"/>
        <v>111132.51</v>
      </c>
      <c r="T164" s="59">
        <f t="shared" si="55"/>
        <v>0</v>
      </c>
      <c r="U164" s="59">
        <f t="shared" si="56"/>
        <v>0</v>
      </c>
      <c r="V164" s="58"/>
      <c r="W164" s="59"/>
      <c r="X164" s="59"/>
      <c r="Y164" s="59"/>
      <c r="Z164" s="90">
        <f t="shared" si="57"/>
        <v>0</v>
      </c>
      <c r="AA164" s="130">
        <f t="shared" si="58"/>
        <v>117016</v>
      </c>
      <c r="AB164" s="144">
        <f t="shared" si="60"/>
        <v>0</v>
      </c>
    </row>
    <row r="165" spans="1:28" s="147" customFormat="1" ht="60">
      <c r="A165" s="61">
        <v>50</v>
      </c>
      <c r="B165" s="107" t="s">
        <v>795</v>
      </c>
      <c r="C165" s="107" t="s">
        <v>796</v>
      </c>
      <c r="D165" s="107" t="s">
        <v>797</v>
      </c>
      <c r="E165" s="107" t="s">
        <v>798</v>
      </c>
      <c r="F165" s="107" t="s">
        <v>799</v>
      </c>
      <c r="G165" s="116">
        <v>158853</v>
      </c>
      <c r="H165" s="97">
        <f t="shared" si="47"/>
        <v>135025.05</v>
      </c>
      <c r="I165" s="97">
        <f t="shared" si="48"/>
        <v>135025.05</v>
      </c>
      <c r="J165" s="97">
        <f t="shared" si="49"/>
        <v>0</v>
      </c>
      <c r="K165" s="57">
        <v>16679.56</v>
      </c>
      <c r="L165" s="77">
        <f t="shared" si="61"/>
        <v>0.10499996852435901</v>
      </c>
      <c r="M165" s="57">
        <f t="shared" si="62"/>
        <v>142173.44</v>
      </c>
      <c r="N165" s="57">
        <f t="shared" si="52"/>
        <v>0</v>
      </c>
      <c r="O165" s="57">
        <v>0</v>
      </c>
      <c r="P165" s="57">
        <v>0</v>
      </c>
      <c r="Q165" s="57">
        <v>0</v>
      </c>
      <c r="R165" s="58">
        <f>ROUND(G165*4.5%-T165,2)</f>
        <v>7148.39</v>
      </c>
      <c r="S165" s="59">
        <f t="shared" si="63"/>
        <v>135025.05</v>
      </c>
      <c r="T165" s="59">
        <f t="shared" si="55"/>
        <v>0</v>
      </c>
      <c r="U165" s="59">
        <f t="shared" si="56"/>
        <v>0</v>
      </c>
      <c r="V165" s="58"/>
      <c r="W165" s="59"/>
      <c r="X165" s="59"/>
      <c r="Y165" s="59"/>
      <c r="Z165" s="90">
        <f t="shared" si="57"/>
        <v>0</v>
      </c>
      <c r="AA165" s="130">
        <f t="shared" si="58"/>
        <v>142173.44</v>
      </c>
      <c r="AB165" s="144">
        <f t="shared" si="60"/>
        <v>0</v>
      </c>
    </row>
    <row r="166" spans="1:28" s="147" customFormat="1" ht="48">
      <c r="A166" s="54">
        <v>51</v>
      </c>
      <c r="B166" s="107" t="s">
        <v>800</v>
      </c>
      <c r="C166" s="107" t="s">
        <v>801</v>
      </c>
      <c r="D166" s="107" t="s">
        <v>802</v>
      </c>
      <c r="E166" s="107" t="s">
        <v>803</v>
      </c>
      <c r="F166" s="107" t="s">
        <v>804</v>
      </c>
      <c r="G166" s="116">
        <v>83907</v>
      </c>
      <c r="H166" s="97">
        <f t="shared" si="47"/>
        <v>71320.95</v>
      </c>
      <c r="I166" s="97">
        <f t="shared" si="48"/>
        <v>71320.95</v>
      </c>
      <c r="J166" s="97">
        <f t="shared" si="49"/>
        <v>0</v>
      </c>
      <c r="K166" s="57">
        <v>8810.24</v>
      </c>
      <c r="L166" s="77">
        <f t="shared" si="61"/>
        <v>0.10500005958978392</v>
      </c>
      <c r="M166" s="57">
        <f t="shared" si="62"/>
        <v>75096.76</v>
      </c>
      <c r="N166" s="57">
        <f t="shared" si="52"/>
        <v>0</v>
      </c>
      <c r="O166" s="57">
        <v>0</v>
      </c>
      <c r="P166" s="57">
        <v>0</v>
      </c>
      <c r="Q166" s="57">
        <v>0</v>
      </c>
      <c r="R166" s="58">
        <v>3775.81</v>
      </c>
      <c r="S166" s="59">
        <f t="shared" si="63"/>
        <v>71320.95</v>
      </c>
      <c r="T166" s="59">
        <f t="shared" si="55"/>
        <v>0</v>
      </c>
      <c r="U166" s="59">
        <f t="shared" si="56"/>
        <v>0</v>
      </c>
      <c r="V166" s="58"/>
      <c r="W166" s="59"/>
      <c r="X166" s="59"/>
      <c r="Y166" s="59"/>
      <c r="Z166" s="90">
        <f t="shared" si="57"/>
        <v>0</v>
      </c>
      <c r="AA166" s="130">
        <f t="shared" si="58"/>
        <v>75096.76</v>
      </c>
      <c r="AB166" s="144">
        <f t="shared" si="60"/>
        <v>0</v>
      </c>
    </row>
    <row r="167" spans="1:28" s="147" customFormat="1" ht="48">
      <c r="A167" s="61">
        <v>52</v>
      </c>
      <c r="B167" s="107" t="s">
        <v>805</v>
      </c>
      <c r="C167" s="107" t="s">
        <v>806</v>
      </c>
      <c r="D167" s="107" t="s">
        <v>807</v>
      </c>
      <c r="E167" s="107" t="s">
        <v>808</v>
      </c>
      <c r="F167" s="107" t="s">
        <v>809</v>
      </c>
      <c r="G167" s="116">
        <v>143219.99</v>
      </c>
      <c r="H167" s="97">
        <f t="shared" si="47"/>
        <v>121736.99</v>
      </c>
      <c r="I167" s="97">
        <f t="shared" si="48"/>
        <v>121736.99</v>
      </c>
      <c r="J167" s="97">
        <f t="shared" si="49"/>
        <v>0</v>
      </c>
      <c r="K167" s="57">
        <v>15038.1</v>
      </c>
      <c r="L167" s="77">
        <f t="shared" si="61"/>
        <v>0.10500000733137882</v>
      </c>
      <c r="M167" s="57">
        <f t="shared" si="62"/>
        <v>128181.88999999998</v>
      </c>
      <c r="N167" s="57">
        <f t="shared" si="52"/>
        <v>6856</v>
      </c>
      <c r="O167" s="57">
        <v>0</v>
      </c>
      <c r="P167" s="57">
        <v>6856</v>
      </c>
      <c r="Q167" s="57">
        <v>0</v>
      </c>
      <c r="R167" s="58">
        <f>ROUND(G167*4.5%-T167,2)</f>
        <v>6444.9</v>
      </c>
      <c r="S167" s="59">
        <f t="shared" si="63"/>
        <v>121736.99</v>
      </c>
      <c r="T167" s="59">
        <f t="shared" si="55"/>
        <v>0</v>
      </c>
      <c r="U167" s="59">
        <f t="shared" si="56"/>
        <v>0</v>
      </c>
      <c r="V167" s="58"/>
      <c r="W167" s="59"/>
      <c r="X167" s="59"/>
      <c r="Y167" s="59"/>
      <c r="Z167" s="90">
        <f t="shared" si="57"/>
        <v>0</v>
      </c>
      <c r="AA167" s="130">
        <f t="shared" si="58"/>
        <v>128181.89</v>
      </c>
      <c r="AB167" s="144">
        <f t="shared" si="60"/>
        <v>-1.4551915228366852E-11</v>
      </c>
    </row>
    <row r="168" spans="1:28" s="147" customFormat="1" ht="60">
      <c r="A168" s="54">
        <v>53</v>
      </c>
      <c r="B168" s="107" t="s">
        <v>810</v>
      </c>
      <c r="C168" s="107" t="s">
        <v>811</v>
      </c>
      <c r="D168" s="107" t="s">
        <v>812</v>
      </c>
      <c r="E168" s="107" t="s">
        <v>813</v>
      </c>
      <c r="F168" s="107" t="s">
        <v>814</v>
      </c>
      <c r="G168" s="116">
        <v>96349</v>
      </c>
      <c r="H168" s="97">
        <f t="shared" si="47"/>
        <v>81896.65</v>
      </c>
      <c r="I168" s="97">
        <f t="shared" si="48"/>
        <v>81896.65</v>
      </c>
      <c r="J168" s="97">
        <f t="shared" si="49"/>
        <v>0</v>
      </c>
      <c r="K168" s="57">
        <v>10116.65</v>
      </c>
      <c r="L168" s="77">
        <f t="shared" si="61"/>
        <v>0.10500005189467457</v>
      </c>
      <c r="M168" s="57">
        <f t="shared" si="62"/>
        <v>86232.35</v>
      </c>
      <c r="N168" s="57">
        <f t="shared" si="52"/>
        <v>7200</v>
      </c>
      <c r="O168" s="57">
        <v>0</v>
      </c>
      <c r="P168" s="57">
        <v>3200</v>
      </c>
      <c r="Q168" s="57">
        <v>4000</v>
      </c>
      <c r="R168" s="58">
        <v>3735.7</v>
      </c>
      <c r="S168" s="59">
        <f t="shared" si="63"/>
        <v>78496.65</v>
      </c>
      <c r="T168" s="59">
        <f t="shared" si="55"/>
        <v>600</v>
      </c>
      <c r="U168" s="59">
        <f t="shared" si="56"/>
        <v>3400</v>
      </c>
      <c r="V168" s="58"/>
      <c r="W168" s="59"/>
      <c r="X168" s="59"/>
      <c r="Y168" s="59"/>
      <c r="Z168" s="90">
        <f t="shared" si="57"/>
        <v>0</v>
      </c>
      <c r="AA168" s="130">
        <f t="shared" si="58"/>
        <v>86232.34999999999</v>
      </c>
      <c r="AB168" s="144">
        <f t="shared" si="60"/>
        <v>1.4551915228366852E-11</v>
      </c>
    </row>
    <row r="169" spans="1:28" s="147" customFormat="1" ht="84">
      <c r="A169" s="61">
        <v>54</v>
      </c>
      <c r="B169" s="148" t="s">
        <v>815</v>
      </c>
      <c r="C169" s="107" t="s">
        <v>816</v>
      </c>
      <c r="D169" s="148" t="s">
        <v>817</v>
      </c>
      <c r="E169" s="148" t="s">
        <v>818</v>
      </c>
      <c r="F169" s="148" t="s">
        <v>819</v>
      </c>
      <c r="G169" s="150">
        <v>133779</v>
      </c>
      <c r="H169" s="97">
        <f t="shared" si="47"/>
        <v>113712.15</v>
      </c>
      <c r="I169" s="97">
        <f t="shared" si="48"/>
        <v>113712.15</v>
      </c>
      <c r="J169" s="97">
        <f t="shared" si="49"/>
        <v>0</v>
      </c>
      <c r="K169" s="57">
        <v>14046.79</v>
      </c>
      <c r="L169" s="77">
        <f t="shared" si="61"/>
        <v>0.1049999626249262</v>
      </c>
      <c r="M169" s="57">
        <f t="shared" si="62"/>
        <v>119732.20999999999</v>
      </c>
      <c r="N169" s="57">
        <f t="shared" si="52"/>
        <v>18000</v>
      </c>
      <c r="O169" s="57">
        <v>0</v>
      </c>
      <c r="P169" s="57">
        <v>18000</v>
      </c>
      <c r="Q169" s="57">
        <v>0</v>
      </c>
      <c r="R169" s="58">
        <f aca="true" t="shared" si="64" ref="R169:R174">ROUND(G169*4.5%-T169,2)</f>
        <v>6020.06</v>
      </c>
      <c r="S169" s="59">
        <f t="shared" si="63"/>
        <v>113712.15</v>
      </c>
      <c r="T169" s="59">
        <f t="shared" si="55"/>
        <v>0</v>
      </c>
      <c r="U169" s="59">
        <f t="shared" si="56"/>
        <v>0</v>
      </c>
      <c r="V169" s="58"/>
      <c r="W169" s="59"/>
      <c r="X169" s="59"/>
      <c r="Y169" s="59"/>
      <c r="Z169" s="90">
        <f t="shared" si="57"/>
        <v>0</v>
      </c>
      <c r="AA169" s="130">
        <f t="shared" si="58"/>
        <v>119732.20999999999</v>
      </c>
      <c r="AB169" s="144">
        <f t="shared" si="60"/>
        <v>0</v>
      </c>
    </row>
    <row r="170" spans="1:28" s="147" customFormat="1" ht="48">
      <c r="A170" s="54">
        <v>55</v>
      </c>
      <c r="B170" s="148" t="s">
        <v>820</v>
      </c>
      <c r="C170" s="107" t="s">
        <v>821</v>
      </c>
      <c r="D170" s="148" t="s">
        <v>822</v>
      </c>
      <c r="E170" s="148" t="s">
        <v>823</v>
      </c>
      <c r="F170" s="148" t="s">
        <v>824</v>
      </c>
      <c r="G170" s="149">
        <v>144114</v>
      </c>
      <c r="H170" s="97">
        <f t="shared" si="47"/>
        <v>122496.9</v>
      </c>
      <c r="I170" s="97">
        <f t="shared" si="48"/>
        <v>122496.9</v>
      </c>
      <c r="J170" s="97">
        <f t="shared" si="49"/>
        <v>0</v>
      </c>
      <c r="K170" s="57">
        <v>15131.97</v>
      </c>
      <c r="L170" s="77">
        <f t="shared" si="61"/>
        <v>0.105</v>
      </c>
      <c r="M170" s="57">
        <f t="shared" si="62"/>
        <v>128982.03</v>
      </c>
      <c r="N170" s="57">
        <f t="shared" si="52"/>
        <v>7050</v>
      </c>
      <c r="O170" s="57">
        <v>0</v>
      </c>
      <c r="P170" s="57">
        <v>2550</v>
      </c>
      <c r="Q170" s="57">
        <v>4500</v>
      </c>
      <c r="R170" s="58">
        <f t="shared" si="64"/>
        <v>5810.13</v>
      </c>
      <c r="S170" s="59">
        <f t="shared" si="63"/>
        <v>118671.9</v>
      </c>
      <c r="T170" s="59">
        <f t="shared" si="55"/>
        <v>675</v>
      </c>
      <c r="U170" s="59">
        <f t="shared" si="56"/>
        <v>3825</v>
      </c>
      <c r="V170" s="58"/>
      <c r="W170" s="59"/>
      <c r="X170" s="59"/>
      <c r="Y170" s="59"/>
      <c r="Z170" s="90">
        <f t="shared" si="57"/>
        <v>0</v>
      </c>
      <c r="AA170" s="130">
        <f t="shared" si="58"/>
        <v>128982.03</v>
      </c>
      <c r="AB170" s="144">
        <f t="shared" si="60"/>
        <v>0</v>
      </c>
    </row>
    <row r="171" spans="1:28" s="147" customFormat="1" ht="57.75" customHeight="1">
      <c r="A171" s="61">
        <v>56</v>
      </c>
      <c r="B171" s="107" t="s">
        <v>825</v>
      </c>
      <c r="C171" s="107" t="s">
        <v>826</v>
      </c>
      <c r="D171" s="107" t="s">
        <v>827</v>
      </c>
      <c r="E171" s="107" t="s">
        <v>828</v>
      </c>
      <c r="F171" s="107" t="s">
        <v>829</v>
      </c>
      <c r="G171" s="116">
        <v>114880</v>
      </c>
      <c r="H171" s="97">
        <f t="shared" si="47"/>
        <v>97648</v>
      </c>
      <c r="I171" s="97">
        <f t="shared" si="48"/>
        <v>97648</v>
      </c>
      <c r="J171" s="97">
        <f t="shared" si="49"/>
        <v>0</v>
      </c>
      <c r="K171" s="57">
        <v>12062.4</v>
      </c>
      <c r="L171" s="77">
        <f t="shared" si="61"/>
        <v>0.105</v>
      </c>
      <c r="M171" s="57">
        <f t="shared" si="62"/>
        <v>102817.6</v>
      </c>
      <c r="N171" s="57">
        <f t="shared" si="52"/>
        <v>0</v>
      </c>
      <c r="O171" s="57">
        <v>0</v>
      </c>
      <c r="P171" s="57">
        <v>0</v>
      </c>
      <c r="Q171" s="57">
        <v>0</v>
      </c>
      <c r="R171" s="58">
        <f t="shared" si="64"/>
        <v>5169.6</v>
      </c>
      <c r="S171" s="59">
        <f t="shared" si="63"/>
        <v>97648</v>
      </c>
      <c r="T171" s="59">
        <f t="shared" si="55"/>
        <v>0</v>
      </c>
      <c r="U171" s="59">
        <f t="shared" si="56"/>
        <v>0</v>
      </c>
      <c r="V171" s="58"/>
      <c r="W171" s="59"/>
      <c r="X171" s="59"/>
      <c r="Y171" s="59"/>
      <c r="Z171" s="90">
        <f t="shared" si="57"/>
        <v>0</v>
      </c>
      <c r="AA171" s="130">
        <f t="shared" si="58"/>
        <v>102817.6</v>
      </c>
      <c r="AB171" s="144">
        <f t="shared" si="60"/>
        <v>0</v>
      </c>
    </row>
    <row r="172" spans="1:28" s="147" customFormat="1" ht="36">
      <c r="A172" s="54">
        <v>57</v>
      </c>
      <c r="B172" s="107" t="s">
        <v>830</v>
      </c>
      <c r="C172" s="107" t="s">
        <v>831</v>
      </c>
      <c r="D172" s="107" t="s">
        <v>832</v>
      </c>
      <c r="E172" s="107" t="s">
        <v>833</v>
      </c>
      <c r="F172" s="107" t="s">
        <v>834</v>
      </c>
      <c r="G172" s="116">
        <v>152658</v>
      </c>
      <c r="H172" s="97">
        <f t="shared" si="47"/>
        <v>129759.3</v>
      </c>
      <c r="I172" s="97">
        <f t="shared" si="48"/>
        <v>129759.3</v>
      </c>
      <c r="J172" s="97">
        <f t="shared" si="49"/>
        <v>0</v>
      </c>
      <c r="K172" s="57">
        <v>16029.09</v>
      </c>
      <c r="L172" s="77">
        <f t="shared" si="61"/>
        <v>0.105</v>
      </c>
      <c r="M172" s="57">
        <f t="shared" si="62"/>
        <v>136628.91</v>
      </c>
      <c r="N172" s="57">
        <f t="shared" si="52"/>
        <v>1000</v>
      </c>
      <c r="O172" s="57">
        <v>0</v>
      </c>
      <c r="P172" s="57">
        <v>1000</v>
      </c>
      <c r="Q172" s="57">
        <v>0</v>
      </c>
      <c r="R172" s="58">
        <f t="shared" si="64"/>
        <v>6869.61</v>
      </c>
      <c r="S172" s="59">
        <f t="shared" si="63"/>
        <v>129759.3</v>
      </c>
      <c r="T172" s="59">
        <f t="shared" si="55"/>
        <v>0</v>
      </c>
      <c r="U172" s="59">
        <f t="shared" si="56"/>
        <v>0</v>
      </c>
      <c r="V172" s="58"/>
      <c r="W172" s="59"/>
      <c r="X172" s="59"/>
      <c r="Y172" s="59"/>
      <c r="Z172" s="90">
        <f t="shared" si="57"/>
        <v>0</v>
      </c>
      <c r="AA172" s="130">
        <f t="shared" si="58"/>
        <v>136628.91</v>
      </c>
      <c r="AB172" s="144">
        <f t="shared" si="60"/>
        <v>0</v>
      </c>
    </row>
    <row r="173" spans="1:28" s="147" customFormat="1" ht="48">
      <c r="A173" s="61">
        <v>58</v>
      </c>
      <c r="B173" s="148" t="s">
        <v>835</v>
      </c>
      <c r="C173" s="107" t="s">
        <v>836</v>
      </c>
      <c r="D173" s="148" t="s">
        <v>837</v>
      </c>
      <c r="E173" s="148" t="s">
        <v>838</v>
      </c>
      <c r="F173" s="148" t="s">
        <v>839</v>
      </c>
      <c r="G173" s="151">
        <v>128618</v>
      </c>
      <c r="H173" s="97">
        <f t="shared" si="47"/>
        <v>109325.3</v>
      </c>
      <c r="I173" s="97">
        <f t="shared" si="48"/>
        <v>109325.3</v>
      </c>
      <c r="J173" s="97">
        <f t="shared" si="49"/>
        <v>0</v>
      </c>
      <c r="K173" s="57">
        <v>13504.89</v>
      </c>
      <c r="L173" s="77">
        <f t="shared" si="61"/>
        <v>0.105</v>
      </c>
      <c r="M173" s="57">
        <f t="shared" si="62"/>
        <v>115113.11</v>
      </c>
      <c r="N173" s="57">
        <f t="shared" si="52"/>
        <v>7905</v>
      </c>
      <c r="O173" s="57">
        <v>0</v>
      </c>
      <c r="P173" s="57">
        <v>0</v>
      </c>
      <c r="Q173" s="57">
        <v>7905</v>
      </c>
      <c r="R173" s="58">
        <f t="shared" si="64"/>
        <v>4602.06</v>
      </c>
      <c r="S173" s="59">
        <f t="shared" si="63"/>
        <v>102606.05</v>
      </c>
      <c r="T173" s="59">
        <f t="shared" si="55"/>
        <v>1185.75</v>
      </c>
      <c r="U173" s="59">
        <f t="shared" si="56"/>
        <v>6719.25</v>
      </c>
      <c r="V173" s="58"/>
      <c r="W173" s="59"/>
      <c r="X173" s="59"/>
      <c r="Y173" s="59"/>
      <c r="Z173" s="90">
        <f t="shared" si="57"/>
        <v>0</v>
      </c>
      <c r="AA173" s="130">
        <f t="shared" si="58"/>
        <v>115113.11</v>
      </c>
      <c r="AB173" s="144">
        <f t="shared" si="60"/>
        <v>0</v>
      </c>
    </row>
    <row r="174" spans="1:28" s="147" customFormat="1" ht="60">
      <c r="A174" s="54">
        <v>59</v>
      </c>
      <c r="B174" s="107" t="s">
        <v>840</v>
      </c>
      <c r="C174" s="107" t="s">
        <v>841</v>
      </c>
      <c r="D174" s="107" t="s">
        <v>842</v>
      </c>
      <c r="E174" s="107" t="s">
        <v>843</v>
      </c>
      <c r="F174" s="107" t="s">
        <v>844</v>
      </c>
      <c r="G174" s="116">
        <v>105613</v>
      </c>
      <c r="H174" s="97">
        <f t="shared" si="47"/>
        <v>89771.05</v>
      </c>
      <c r="I174" s="97">
        <f t="shared" si="48"/>
        <v>89771.05</v>
      </c>
      <c r="J174" s="97">
        <f t="shared" si="49"/>
        <v>0</v>
      </c>
      <c r="K174" s="57">
        <v>11089.36</v>
      </c>
      <c r="L174" s="77">
        <f t="shared" si="61"/>
        <v>0.10499995265734333</v>
      </c>
      <c r="M174" s="57">
        <f t="shared" si="62"/>
        <v>94523.64</v>
      </c>
      <c r="N174" s="57">
        <f t="shared" si="52"/>
        <v>7107</v>
      </c>
      <c r="O174" s="57">
        <v>0</v>
      </c>
      <c r="P174" s="57">
        <v>3000</v>
      </c>
      <c r="Q174" s="57">
        <v>4107</v>
      </c>
      <c r="R174" s="58">
        <f t="shared" si="64"/>
        <v>4136.54</v>
      </c>
      <c r="S174" s="59">
        <f t="shared" si="63"/>
        <v>86280.1</v>
      </c>
      <c r="T174" s="59">
        <f t="shared" si="55"/>
        <v>616.05</v>
      </c>
      <c r="U174" s="59">
        <f t="shared" si="56"/>
        <v>3490.95</v>
      </c>
      <c r="V174" s="58"/>
      <c r="W174" s="59"/>
      <c r="X174" s="59"/>
      <c r="Y174" s="59"/>
      <c r="Z174" s="90">
        <f t="shared" si="57"/>
        <v>0</v>
      </c>
      <c r="AA174" s="130">
        <f t="shared" si="58"/>
        <v>94523.64</v>
      </c>
      <c r="AB174" s="144">
        <f t="shared" si="60"/>
        <v>0</v>
      </c>
    </row>
    <row r="175" spans="1:28" s="147" customFormat="1" ht="60">
      <c r="A175" s="61">
        <v>60</v>
      </c>
      <c r="B175" s="107" t="s">
        <v>845</v>
      </c>
      <c r="C175" s="107" t="s">
        <v>846</v>
      </c>
      <c r="D175" s="107" t="s">
        <v>847</v>
      </c>
      <c r="E175" s="107" t="s">
        <v>848</v>
      </c>
      <c r="F175" s="107" t="s">
        <v>849</v>
      </c>
      <c r="G175" s="116">
        <v>223373</v>
      </c>
      <c r="H175" s="97">
        <f t="shared" si="47"/>
        <v>189867.05</v>
      </c>
      <c r="I175" s="97">
        <f t="shared" si="48"/>
        <v>189867.05</v>
      </c>
      <c r="J175" s="97">
        <f t="shared" si="49"/>
        <v>0</v>
      </c>
      <c r="K175" s="57">
        <v>23454.17</v>
      </c>
      <c r="L175" s="77">
        <f t="shared" si="61"/>
        <v>0.10500002238408401</v>
      </c>
      <c r="M175" s="57">
        <f t="shared" si="62"/>
        <v>199918.83000000002</v>
      </c>
      <c r="N175" s="57">
        <f t="shared" si="52"/>
        <v>23400</v>
      </c>
      <c r="O175" s="57">
        <v>0</v>
      </c>
      <c r="P175" s="57">
        <v>23400</v>
      </c>
      <c r="Q175" s="57">
        <v>0</v>
      </c>
      <c r="R175" s="58">
        <v>10051.78</v>
      </c>
      <c r="S175" s="59">
        <f t="shared" si="63"/>
        <v>189867.05</v>
      </c>
      <c r="T175" s="59">
        <f t="shared" si="55"/>
        <v>0</v>
      </c>
      <c r="U175" s="59">
        <f t="shared" si="56"/>
        <v>0</v>
      </c>
      <c r="V175" s="58"/>
      <c r="W175" s="59"/>
      <c r="X175" s="59"/>
      <c r="Y175" s="59"/>
      <c r="Z175" s="90">
        <f t="shared" si="57"/>
        <v>0</v>
      </c>
      <c r="AA175" s="130">
        <f t="shared" si="58"/>
        <v>199918.83</v>
      </c>
      <c r="AB175" s="144">
        <f t="shared" si="60"/>
        <v>2.9103830456733704E-11</v>
      </c>
    </row>
    <row r="176" spans="1:28" s="147" customFormat="1" ht="48">
      <c r="A176" s="54">
        <v>61</v>
      </c>
      <c r="B176" s="107" t="s">
        <v>850</v>
      </c>
      <c r="C176" s="107" t="s">
        <v>851</v>
      </c>
      <c r="D176" s="107" t="s">
        <v>852</v>
      </c>
      <c r="E176" s="107" t="s">
        <v>853</v>
      </c>
      <c r="F176" s="107" t="s">
        <v>854</v>
      </c>
      <c r="G176" s="116">
        <v>168957</v>
      </c>
      <c r="H176" s="97">
        <f t="shared" si="47"/>
        <v>143613.45</v>
      </c>
      <c r="I176" s="97">
        <f t="shared" si="48"/>
        <v>143613.45</v>
      </c>
      <c r="J176" s="97">
        <f t="shared" si="49"/>
        <v>0</v>
      </c>
      <c r="K176" s="57">
        <v>17740.48</v>
      </c>
      <c r="L176" s="77">
        <f t="shared" si="61"/>
        <v>0.10499997040667151</v>
      </c>
      <c r="M176" s="57">
        <f t="shared" si="62"/>
        <v>151216.52</v>
      </c>
      <c r="N176" s="57">
        <f t="shared" si="52"/>
        <v>15460</v>
      </c>
      <c r="O176" s="57">
        <v>0</v>
      </c>
      <c r="P176" s="57">
        <v>15460</v>
      </c>
      <c r="Q176" s="57">
        <v>0</v>
      </c>
      <c r="R176" s="58">
        <f aca="true" t="shared" si="65" ref="R176:R189">ROUND(G176*4.5%-T176,2)</f>
        <v>7603.07</v>
      </c>
      <c r="S176" s="59">
        <f t="shared" si="63"/>
        <v>143613.45</v>
      </c>
      <c r="T176" s="59">
        <f t="shared" si="55"/>
        <v>0</v>
      </c>
      <c r="U176" s="59">
        <f t="shared" si="56"/>
        <v>0</v>
      </c>
      <c r="V176" s="58"/>
      <c r="W176" s="59"/>
      <c r="X176" s="59"/>
      <c r="Y176" s="59"/>
      <c r="Z176" s="90">
        <f t="shared" si="57"/>
        <v>0</v>
      </c>
      <c r="AA176" s="130">
        <f t="shared" si="58"/>
        <v>151216.52000000002</v>
      </c>
      <c r="AB176" s="144">
        <f t="shared" si="60"/>
        <v>-2.9103830456733704E-11</v>
      </c>
    </row>
    <row r="177" spans="1:28" s="147" customFormat="1" ht="72">
      <c r="A177" s="61">
        <v>62</v>
      </c>
      <c r="B177" s="148" t="s">
        <v>855</v>
      </c>
      <c r="C177" s="107" t="s">
        <v>856</v>
      </c>
      <c r="D177" s="148" t="s">
        <v>857</v>
      </c>
      <c r="E177" s="148" t="s">
        <v>858</v>
      </c>
      <c r="F177" s="148" t="s">
        <v>859</v>
      </c>
      <c r="G177" s="149">
        <v>99637</v>
      </c>
      <c r="H177" s="97">
        <f t="shared" si="47"/>
        <v>84691.45</v>
      </c>
      <c r="I177" s="97">
        <f t="shared" si="48"/>
        <v>84691.45</v>
      </c>
      <c r="J177" s="97">
        <f t="shared" si="49"/>
        <v>0</v>
      </c>
      <c r="K177" s="57">
        <v>10461.88</v>
      </c>
      <c r="L177" s="77">
        <f t="shared" si="61"/>
        <v>0.10499994981783875</v>
      </c>
      <c r="M177" s="57">
        <f t="shared" si="62"/>
        <v>89175.12</v>
      </c>
      <c r="N177" s="57">
        <f t="shared" si="52"/>
        <v>0</v>
      </c>
      <c r="O177" s="57">
        <v>0</v>
      </c>
      <c r="P177" s="57">
        <v>0</v>
      </c>
      <c r="Q177" s="57">
        <v>0</v>
      </c>
      <c r="R177" s="58">
        <f t="shared" si="65"/>
        <v>4483.67</v>
      </c>
      <c r="S177" s="59">
        <f t="shared" si="63"/>
        <v>84691.45</v>
      </c>
      <c r="T177" s="59">
        <f t="shared" si="55"/>
        <v>0</v>
      </c>
      <c r="U177" s="59">
        <f t="shared" si="56"/>
        <v>0</v>
      </c>
      <c r="V177" s="58"/>
      <c r="W177" s="59"/>
      <c r="X177" s="59"/>
      <c r="Y177" s="59"/>
      <c r="Z177" s="90">
        <f t="shared" si="57"/>
        <v>0</v>
      </c>
      <c r="AA177" s="130">
        <f t="shared" si="58"/>
        <v>89175.12</v>
      </c>
      <c r="AB177" s="144">
        <f t="shared" si="60"/>
        <v>0</v>
      </c>
    </row>
    <row r="178" spans="1:28" s="147" customFormat="1" ht="84">
      <c r="A178" s="54">
        <v>63</v>
      </c>
      <c r="B178" s="102" t="s">
        <v>860</v>
      </c>
      <c r="C178" s="152" t="s">
        <v>861</v>
      </c>
      <c r="D178" s="102" t="s">
        <v>862</v>
      </c>
      <c r="E178" s="110" t="s">
        <v>863</v>
      </c>
      <c r="F178" s="110" t="s">
        <v>864</v>
      </c>
      <c r="G178" s="115">
        <v>245660</v>
      </c>
      <c r="H178" s="97">
        <f t="shared" si="47"/>
        <v>208811</v>
      </c>
      <c r="I178" s="97">
        <f t="shared" si="48"/>
        <v>208811</v>
      </c>
      <c r="J178" s="97">
        <f t="shared" si="49"/>
        <v>0</v>
      </c>
      <c r="K178" s="57">
        <v>25794.3</v>
      </c>
      <c r="L178" s="77">
        <f t="shared" si="61"/>
        <v>0.105</v>
      </c>
      <c r="M178" s="57">
        <f t="shared" si="62"/>
        <v>219865.7</v>
      </c>
      <c r="N178" s="57">
        <f t="shared" si="52"/>
        <v>9299.96</v>
      </c>
      <c r="O178" s="57">
        <v>0</v>
      </c>
      <c r="P178" s="57">
        <v>9299.96</v>
      </c>
      <c r="Q178" s="57">
        <v>0</v>
      </c>
      <c r="R178" s="58">
        <f t="shared" si="65"/>
        <v>11054.7</v>
      </c>
      <c r="S178" s="59">
        <f t="shared" si="63"/>
        <v>208811</v>
      </c>
      <c r="T178" s="59">
        <f t="shared" si="55"/>
        <v>0</v>
      </c>
      <c r="U178" s="59">
        <f t="shared" si="56"/>
        <v>0</v>
      </c>
      <c r="V178" s="58"/>
      <c r="W178" s="59"/>
      <c r="X178" s="59"/>
      <c r="Y178" s="59"/>
      <c r="Z178" s="90">
        <f t="shared" si="57"/>
        <v>0</v>
      </c>
      <c r="AA178" s="130">
        <f t="shared" si="58"/>
        <v>219865.7</v>
      </c>
      <c r="AB178" s="144">
        <f t="shared" si="60"/>
        <v>0</v>
      </c>
    </row>
    <row r="179" spans="1:28" s="147" customFormat="1" ht="60">
      <c r="A179" s="61">
        <v>64</v>
      </c>
      <c r="B179" s="148" t="s">
        <v>865</v>
      </c>
      <c r="C179" s="107" t="s">
        <v>866</v>
      </c>
      <c r="D179" s="148" t="s">
        <v>867</v>
      </c>
      <c r="E179" s="148" t="s">
        <v>868</v>
      </c>
      <c r="F179" s="56" t="s">
        <v>869</v>
      </c>
      <c r="G179" s="150">
        <v>175061</v>
      </c>
      <c r="H179" s="97">
        <f t="shared" si="47"/>
        <v>148801.85</v>
      </c>
      <c r="I179" s="97">
        <f t="shared" si="48"/>
        <v>148801.85</v>
      </c>
      <c r="J179" s="97">
        <f t="shared" si="49"/>
        <v>0</v>
      </c>
      <c r="K179" s="57">
        <v>18381.4</v>
      </c>
      <c r="L179" s="77">
        <f t="shared" si="61"/>
        <v>0.10499997143852716</v>
      </c>
      <c r="M179" s="57">
        <f t="shared" si="62"/>
        <v>156679.6</v>
      </c>
      <c r="N179" s="57">
        <f t="shared" si="52"/>
        <v>20380</v>
      </c>
      <c r="O179" s="57">
        <v>0</v>
      </c>
      <c r="P179" s="57">
        <v>20380</v>
      </c>
      <c r="Q179" s="57">
        <v>0</v>
      </c>
      <c r="R179" s="58">
        <f t="shared" si="65"/>
        <v>7877.75</v>
      </c>
      <c r="S179" s="59">
        <f t="shared" si="63"/>
        <v>148801.85</v>
      </c>
      <c r="T179" s="59">
        <f t="shared" si="55"/>
        <v>0</v>
      </c>
      <c r="U179" s="59">
        <f t="shared" si="56"/>
        <v>0</v>
      </c>
      <c r="V179" s="58"/>
      <c r="W179" s="59"/>
      <c r="X179" s="59"/>
      <c r="Y179" s="59"/>
      <c r="Z179" s="90">
        <f t="shared" si="57"/>
        <v>0</v>
      </c>
      <c r="AA179" s="130">
        <f t="shared" si="58"/>
        <v>156679.6</v>
      </c>
      <c r="AB179" s="144">
        <f t="shared" si="60"/>
        <v>0</v>
      </c>
    </row>
    <row r="180" spans="1:28" s="147" customFormat="1" ht="60">
      <c r="A180" s="54">
        <v>65</v>
      </c>
      <c r="B180" s="107" t="s">
        <v>870</v>
      </c>
      <c r="C180" s="107" t="s">
        <v>871</v>
      </c>
      <c r="D180" s="107" t="s">
        <v>872</v>
      </c>
      <c r="E180" s="107" t="s">
        <v>873</v>
      </c>
      <c r="F180" s="107" t="s">
        <v>874</v>
      </c>
      <c r="G180" s="116">
        <v>98460</v>
      </c>
      <c r="H180" s="97">
        <f aca="true" t="shared" si="66" ref="H180:H224">ROUNDDOWN(85%*G180,2)</f>
        <v>83691</v>
      </c>
      <c r="I180" s="97">
        <f aca="true" t="shared" si="67" ref="I180:I224">S180+U180</f>
        <v>83691</v>
      </c>
      <c r="J180" s="97">
        <f aca="true" t="shared" si="68" ref="J180:J224">H180-I180</f>
        <v>0</v>
      </c>
      <c r="K180" s="57">
        <v>10338.3</v>
      </c>
      <c r="L180" s="77">
        <f aca="true" t="shared" si="69" ref="L180:L189">K180*100%/G180</f>
        <v>0.105</v>
      </c>
      <c r="M180" s="57">
        <f aca="true" t="shared" si="70" ref="M180:M189">G180-K180</f>
        <v>88121.7</v>
      </c>
      <c r="N180" s="57">
        <f aca="true" t="shared" si="71" ref="N180:N224">O180+P180+Q180</f>
        <v>4800</v>
      </c>
      <c r="O180" s="57">
        <v>0</v>
      </c>
      <c r="P180" s="57">
        <v>4800</v>
      </c>
      <c r="Q180" s="57">
        <v>0</v>
      </c>
      <c r="R180" s="58">
        <f t="shared" si="65"/>
        <v>4430.7</v>
      </c>
      <c r="S180" s="59">
        <f t="shared" si="63"/>
        <v>83691</v>
      </c>
      <c r="T180" s="59">
        <f aca="true" t="shared" si="72" ref="T180:T224">ROUND(Q180*0.15,2)</f>
        <v>0</v>
      </c>
      <c r="U180" s="59">
        <f aca="true" t="shared" si="73" ref="U180:U224">ROUND(Q180*0.85,2)</f>
        <v>0</v>
      </c>
      <c r="V180" s="58"/>
      <c r="W180" s="59"/>
      <c r="X180" s="59"/>
      <c r="Y180" s="59"/>
      <c r="Z180" s="90">
        <f aca="true" t="shared" si="74" ref="Z180:Z224">M180-AA180</f>
        <v>0</v>
      </c>
      <c r="AA180" s="130">
        <f aca="true" t="shared" si="75" ref="AA180:AA224">SUM(R180:U180)</f>
        <v>88121.7</v>
      </c>
      <c r="AB180" s="144">
        <f t="shared" si="60"/>
        <v>0</v>
      </c>
    </row>
    <row r="181" spans="1:28" s="147" customFormat="1" ht="84">
      <c r="A181" s="61">
        <v>66</v>
      </c>
      <c r="B181" s="107" t="s">
        <v>875</v>
      </c>
      <c r="C181" s="107" t="s">
        <v>876</v>
      </c>
      <c r="D181" s="107" t="s">
        <v>877</v>
      </c>
      <c r="E181" s="107" t="s">
        <v>878</v>
      </c>
      <c r="F181" s="107" t="s">
        <v>879</v>
      </c>
      <c r="G181" s="116">
        <v>100258</v>
      </c>
      <c r="H181" s="97">
        <f t="shared" si="66"/>
        <v>85219.3</v>
      </c>
      <c r="I181" s="97">
        <f t="shared" si="67"/>
        <v>85219.3</v>
      </c>
      <c r="J181" s="97">
        <f t="shared" si="68"/>
        <v>0</v>
      </c>
      <c r="K181" s="57">
        <f>G181*10.5%</f>
        <v>10527.09</v>
      </c>
      <c r="L181" s="77">
        <f t="shared" si="69"/>
        <v>0.105</v>
      </c>
      <c r="M181" s="57">
        <f t="shared" si="70"/>
        <v>89730.91</v>
      </c>
      <c r="N181" s="57">
        <f t="shared" si="71"/>
        <v>6000</v>
      </c>
      <c r="O181" s="57">
        <v>0</v>
      </c>
      <c r="P181" s="57">
        <v>1000</v>
      </c>
      <c r="Q181" s="57">
        <v>5000</v>
      </c>
      <c r="R181" s="58">
        <f t="shared" si="65"/>
        <v>3761.61</v>
      </c>
      <c r="S181" s="59">
        <f t="shared" si="63"/>
        <v>80969.3</v>
      </c>
      <c r="T181" s="59">
        <f t="shared" si="72"/>
        <v>750</v>
      </c>
      <c r="U181" s="59">
        <f t="shared" si="73"/>
        <v>4250</v>
      </c>
      <c r="V181" s="58"/>
      <c r="W181" s="59"/>
      <c r="X181" s="59"/>
      <c r="Y181" s="59"/>
      <c r="Z181" s="90">
        <f t="shared" si="74"/>
        <v>0</v>
      </c>
      <c r="AA181" s="130">
        <f t="shared" si="75"/>
        <v>89730.91</v>
      </c>
      <c r="AB181" s="144">
        <f t="shared" si="60"/>
        <v>0</v>
      </c>
    </row>
    <row r="182" spans="1:28" s="147" customFormat="1" ht="84">
      <c r="A182" s="54">
        <v>67</v>
      </c>
      <c r="B182" s="102" t="s">
        <v>880</v>
      </c>
      <c r="C182" s="107" t="s">
        <v>881</v>
      </c>
      <c r="D182" s="102" t="s">
        <v>882</v>
      </c>
      <c r="E182" s="110" t="s">
        <v>883</v>
      </c>
      <c r="F182" s="110" t="s">
        <v>884</v>
      </c>
      <c r="G182" s="115">
        <v>122400</v>
      </c>
      <c r="H182" s="97">
        <f t="shared" si="66"/>
        <v>104040</v>
      </c>
      <c r="I182" s="97">
        <f t="shared" si="67"/>
        <v>104040</v>
      </c>
      <c r="J182" s="97">
        <f t="shared" si="68"/>
        <v>0</v>
      </c>
      <c r="K182" s="57">
        <v>12852</v>
      </c>
      <c r="L182" s="77">
        <f t="shared" si="69"/>
        <v>0.105</v>
      </c>
      <c r="M182" s="57">
        <f t="shared" si="70"/>
        <v>109548</v>
      </c>
      <c r="N182" s="57">
        <f t="shared" si="71"/>
        <v>7370</v>
      </c>
      <c r="O182" s="57">
        <v>0</v>
      </c>
      <c r="P182" s="57">
        <v>7370</v>
      </c>
      <c r="Q182" s="57">
        <v>0</v>
      </c>
      <c r="R182" s="58">
        <f t="shared" si="65"/>
        <v>5508</v>
      </c>
      <c r="S182" s="59">
        <f aca="true" t="shared" si="76" ref="S182:S213">ROUND(G182*85%-U182,2)</f>
        <v>104040</v>
      </c>
      <c r="T182" s="59">
        <f t="shared" si="72"/>
        <v>0</v>
      </c>
      <c r="U182" s="59">
        <f t="shared" si="73"/>
        <v>0</v>
      </c>
      <c r="V182" s="58"/>
      <c r="W182" s="59"/>
      <c r="X182" s="59"/>
      <c r="Y182" s="59"/>
      <c r="Z182" s="90">
        <f t="shared" si="74"/>
        <v>0</v>
      </c>
      <c r="AA182" s="130">
        <f t="shared" si="75"/>
        <v>109548</v>
      </c>
      <c r="AB182" s="144">
        <f t="shared" si="60"/>
        <v>0</v>
      </c>
    </row>
    <row r="183" spans="1:28" s="147" customFormat="1" ht="60">
      <c r="A183" s="61">
        <v>68</v>
      </c>
      <c r="B183" s="107" t="s">
        <v>885</v>
      </c>
      <c r="C183" s="107" t="s">
        <v>886</v>
      </c>
      <c r="D183" s="107" t="s">
        <v>887</v>
      </c>
      <c r="E183" s="107" t="s">
        <v>888</v>
      </c>
      <c r="F183" s="107" t="s">
        <v>424</v>
      </c>
      <c r="G183" s="116">
        <v>88349</v>
      </c>
      <c r="H183" s="97">
        <f t="shared" si="66"/>
        <v>75096.65</v>
      </c>
      <c r="I183" s="97">
        <f t="shared" si="67"/>
        <v>75096.65</v>
      </c>
      <c r="J183" s="97">
        <f t="shared" si="68"/>
        <v>0</v>
      </c>
      <c r="K183" s="57">
        <v>9276.64</v>
      </c>
      <c r="L183" s="77">
        <f t="shared" si="69"/>
        <v>0.10499994340626378</v>
      </c>
      <c r="M183" s="57">
        <f t="shared" si="70"/>
        <v>79072.36</v>
      </c>
      <c r="N183" s="57">
        <f t="shared" si="71"/>
        <v>0</v>
      </c>
      <c r="O183" s="57">
        <v>0</v>
      </c>
      <c r="P183" s="57">
        <v>0</v>
      </c>
      <c r="Q183" s="57">
        <v>0</v>
      </c>
      <c r="R183" s="58">
        <f t="shared" si="65"/>
        <v>3975.71</v>
      </c>
      <c r="S183" s="59">
        <f t="shared" si="76"/>
        <v>75096.65</v>
      </c>
      <c r="T183" s="59">
        <f t="shared" si="72"/>
        <v>0</v>
      </c>
      <c r="U183" s="59">
        <f t="shared" si="73"/>
        <v>0</v>
      </c>
      <c r="V183" s="58"/>
      <c r="W183" s="59"/>
      <c r="X183" s="59"/>
      <c r="Y183" s="59"/>
      <c r="Z183" s="90">
        <f t="shared" si="74"/>
        <v>0</v>
      </c>
      <c r="AA183" s="130">
        <f t="shared" si="75"/>
        <v>79072.36</v>
      </c>
      <c r="AB183" s="144">
        <f t="shared" si="60"/>
        <v>0</v>
      </c>
    </row>
    <row r="184" spans="1:28" s="147" customFormat="1" ht="36">
      <c r="A184" s="54">
        <v>69</v>
      </c>
      <c r="B184" s="102" t="s">
        <v>889</v>
      </c>
      <c r="C184" s="107" t="s">
        <v>890</v>
      </c>
      <c r="D184" s="102" t="s">
        <v>891</v>
      </c>
      <c r="E184" s="110" t="s">
        <v>892</v>
      </c>
      <c r="F184" s="110" t="s">
        <v>893</v>
      </c>
      <c r="G184" s="115">
        <v>90789</v>
      </c>
      <c r="H184" s="97">
        <f t="shared" si="66"/>
        <v>77170.65</v>
      </c>
      <c r="I184" s="97">
        <f t="shared" si="67"/>
        <v>77170.65</v>
      </c>
      <c r="J184" s="97">
        <f t="shared" si="68"/>
        <v>0</v>
      </c>
      <c r="K184" s="57">
        <v>9532.84</v>
      </c>
      <c r="L184" s="77">
        <f t="shared" si="69"/>
        <v>0.1049999449272489</v>
      </c>
      <c r="M184" s="57">
        <f t="shared" si="70"/>
        <v>81256.16</v>
      </c>
      <c r="N184" s="57">
        <f t="shared" si="71"/>
        <v>1800.16</v>
      </c>
      <c r="O184" s="57">
        <v>0</v>
      </c>
      <c r="P184" s="57">
        <v>1800.16</v>
      </c>
      <c r="Q184" s="57">
        <v>0</v>
      </c>
      <c r="R184" s="58">
        <f t="shared" si="65"/>
        <v>4085.51</v>
      </c>
      <c r="S184" s="59">
        <f t="shared" si="76"/>
        <v>77170.65</v>
      </c>
      <c r="T184" s="59">
        <f t="shared" si="72"/>
        <v>0</v>
      </c>
      <c r="U184" s="59">
        <f t="shared" si="73"/>
        <v>0</v>
      </c>
      <c r="V184" s="58"/>
      <c r="W184" s="59"/>
      <c r="X184" s="59"/>
      <c r="Y184" s="59"/>
      <c r="Z184" s="90">
        <f t="shared" si="74"/>
        <v>0</v>
      </c>
      <c r="AA184" s="130">
        <f t="shared" si="75"/>
        <v>81256.15999999999</v>
      </c>
      <c r="AB184" s="144">
        <f t="shared" si="60"/>
        <v>1.4551915228366852E-11</v>
      </c>
    </row>
    <row r="185" spans="1:28" s="147" customFormat="1" ht="84">
      <c r="A185" s="61">
        <v>70</v>
      </c>
      <c r="B185" s="107" t="s">
        <v>894</v>
      </c>
      <c r="C185" s="107" t="s">
        <v>895</v>
      </c>
      <c r="D185" s="107" t="s">
        <v>896</v>
      </c>
      <c r="E185" s="107" t="s">
        <v>897</v>
      </c>
      <c r="F185" s="107" t="s">
        <v>898</v>
      </c>
      <c r="G185" s="116">
        <v>86886</v>
      </c>
      <c r="H185" s="97">
        <f t="shared" si="66"/>
        <v>73853.1</v>
      </c>
      <c r="I185" s="97">
        <f t="shared" si="67"/>
        <v>73853.1</v>
      </c>
      <c r="J185" s="97">
        <f t="shared" si="68"/>
        <v>0</v>
      </c>
      <c r="K185" s="57">
        <v>9123.03</v>
      </c>
      <c r="L185" s="77">
        <f t="shared" si="69"/>
        <v>0.10500000000000001</v>
      </c>
      <c r="M185" s="57">
        <f t="shared" si="70"/>
        <v>77762.97</v>
      </c>
      <c r="N185" s="57">
        <f t="shared" si="71"/>
        <v>3900</v>
      </c>
      <c r="O185" s="57">
        <v>0</v>
      </c>
      <c r="P185" s="57">
        <v>3900</v>
      </c>
      <c r="Q185" s="57">
        <v>0</v>
      </c>
      <c r="R185" s="58">
        <f t="shared" si="65"/>
        <v>3909.87</v>
      </c>
      <c r="S185" s="59">
        <f t="shared" si="76"/>
        <v>73853.1</v>
      </c>
      <c r="T185" s="59">
        <f t="shared" si="72"/>
        <v>0</v>
      </c>
      <c r="U185" s="59">
        <f t="shared" si="73"/>
        <v>0</v>
      </c>
      <c r="V185" s="58"/>
      <c r="W185" s="59"/>
      <c r="X185" s="59"/>
      <c r="Y185" s="59"/>
      <c r="Z185" s="90">
        <f t="shared" si="74"/>
        <v>0</v>
      </c>
      <c r="AA185" s="130">
        <f t="shared" si="75"/>
        <v>77762.97</v>
      </c>
      <c r="AB185" s="144">
        <f t="shared" si="60"/>
        <v>0</v>
      </c>
    </row>
    <row r="186" spans="1:28" s="147" customFormat="1" ht="48">
      <c r="A186" s="54">
        <v>71</v>
      </c>
      <c r="B186" s="107" t="s">
        <v>899</v>
      </c>
      <c r="C186" s="107" t="s">
        <v>900</v>
      </c>
      <c r="D186" s="107" t="s">
        <v>901</v>
      </c>
      <c r="E186" s="107" t="s">
        <v>902</v>
      </c>
      <c r="F186" s="107" t="s">
        <v>903</v>
      </c>
      <c r="G186" s="116">
        <v>97528</v>
      </c>
      <c r="H186" s="97">
        <f t="shared" si="66"/>
        <v>82898.8</v>
      </c>
      <c r="I186" s="97">
        <f t="shared" si="67"/>
        <v>82898.8</v>
      </c>
      <c r="J186" s="97">
        <f t="shared" si="68"/>
        <v>0</v>
      </c>
      <c r="K186" s="57">
        <v>10240.44</v>
      </c>
      <c r="L186" s="77">
        <f t="shared" si="69"/>
        <v>0.10500000000000001</v>
      </c>
      <c r="M186" s="57">
        <f t="shared" si="70"/>
        <v>87287.56</v>
      </c>
      <c r="N186" s="57">
        <f t="shared" si="71"/>
        <v>0</v>
      </c>
      <c r="O186" s="57">
        <v>0</v>
      </c>
      <c r="P186" s="57">
        <v>0</v>
      </c>
      <c r="Q186" s="57">
        <v>0</v>
      </c>
      <c r="R186" s="58">
        <f t="shared" si="65"/>
        <v>4388.76</v>
      </c>
      <c r="S186" s="59">
        <f t="shared" si="76"/>
        <v>82898.8</v>
      </c>
      <c r="T186" s="59">
        <f t="shared" si="72"/>
        <v>0</v>
      </c>
      <c r="U186" s="59">
        <f t="shared" si="73"/>
        <v>0</v>
      </c>
      <c r="V186" s="58"/>
      <c r="W186" s="59"/>
      <c r="X186" s="59"/>
      <c r="Y186" s="59"/>
      <c r="Z186" s="90">
        <f t="shared" si="74"/>
        <v>0</v>
      </c>
      <c r="AA186" s="130">
        <f t="shared" si="75"/>
        <v>87287.56</v>
      </c>
      <c r="AB186" s="144">
        <f t="shared" si="60"/>
        <v>0</v>
      </c>
    </row>
    <row r="187" spans="1:28" s="147" customFormat="1" ht="72">
      <c r="A187" s="61">
        <v>72</v>
      </c>
      <c r="B187" s="107" t="s">
        <v>904</v>
      </c>
      <c r="C187" s="107" t="s">
        <v>905</v>
      </c>
      <c r="D187" s="107" t="s">
        <v>906</v>
      </c>
      <c r="E187" s="107" t="s">
        <v>907</v>
      </c>
      <c r="F187" s="107" t="s">
        <v>908</v>
      </c>
      <c r="G187" s="116">
        <v>157090</v>
      </c>
      <c r="H187" s="97">
        <f t="shared" si="66"/>
        <v>133526.5</v>
      </c>
      <c r="I187" s="97">
        <f t="shared" si="67"/>
        <v>133526.5</v>
      </c>
      <c r="J187" s="97">
        <f t="shared" si="68"/>
        <v>0</v>
      </c>
      <c r="K187" s="57">
        <v>16494.45</v>
      </c>
      <c r="L187" s="77">
        <f t="shared" si="69"/>
        <v>0.10500000000000001</v>
      </c>
      <c r="M187" s="57">
        <f t="shared" si="70"/>
        <v>140595.55</v>
      </c>
      <c r="N187" s="57">
        <f t="shared" si="71"/>
        <v>2800</v>
      </c>
      <c r="O187" s="57">
        <v>0</v>
      </c>
      <c r="P187" s="57">
        <v>2800</v>
      </c>
      <c r="Q187" s="57">
        <v>0</v>
      </c>
      <c r="R187" s="58">
        <f t="shared" si="65"/>
        <v>7069.05</v>
      </c>
      <c r="S187" s="59">
        <f t="shared" si="76"/>
        <v>133526.5</v>
      </c>
      <c r="T187" s="59">
        <f t="shared" si="72"/>
        <v>0</v>
      </c>
      <c r="U187" s="59">
        <f t="shared" si="73"/>
        <v>0</v>
      </c>
      <c r="V187" s="58"/>
      <c r="W187" s="59"/>
      <c r="X187" s="59"/>
      <c r="Y187" s="59"/>
      <c r="Z187" s="90">
        <f t="shared" si="74"/>
        <v>0</v>
      </c>
      <c r="AA187" s="130">
        <f t="shared" si="75"/>
        <v>140595.55</v>
      </c>
      <c r="AB187" s="144">
        <f t="shared" si="60"/>
        <v>0</v>
      </c>
    </row>
    <row r="188" spans="1:28" s="145" customFormat="1" ht="36">
      <c r="A188" s="54">
        <v>73</v>
      </c>
      <c r="B188" s="148" t="s">
        <v>909</v>
      </c>
      <c r="C188" s="107" t="s">
        <v>910</v>
      </c>
      <c r="D188" s="148" t="s">
        <v>911</v>
      </c>
      <c r="E188" s="148" t="s">
        <v>912</v>
      </c>
      <c r="F188" s="148" t="s">
        <v>913</v>
      </c>
      <c r="G188" s="149">
        <v>93271</v>
      </c>
      <c r="H188" s="97">
        <f t="shared" si="66"/>
        <v>79280.35</v>
      </c>
      <c r="I188" s="97">
        <f t="shared" si="67"/>
        <v>79280.35</v>
      </c>
      <c r="J188" s="97">
        <f t="shared" si="68"/>
        <v>0</v>
      </c>
      <c r="K188" s="57">
        <v>9793.45</v>
      </c>
      <c r="L188" s="77">
        <f t="shared" si="69"/>
        <v>0.10499994639276947</v>
      </c>
      <c r="M188" s="57">
        <f t="shared" si="70"/>
        <v>83477.55</v>
      </c>
      <c r="N188" s="57">
        <f t="shared" si="71"/>
        <v>3300</v>
      </c>
      <c r="O188" s="57">
        <v>0</v>
      </c>
      <c r="P188" s="57">
        <v>3300</v>
      </c>
      <c r="Q188" s="57">
        <v>0</v>
      </c>
      <c r="R188" s="58">
        <f t="shared" si="65"/>
        <v>4197.2</v>
      </c>
      <c r="S188" s="59">
        <f t="shared" si="76"/>
        <v>79280.35</v>
      </c>
      <c r="T188" s="59">
        <f t="shared" si="72"/>
        <v>0</v>
      </c>
      <c r="U188" s="59">
        <f t="shared" si="73"/>
        <v>0</v>
      </c>
      <c r="V188" s="58"/>
      <c r="W188" s="59"/>
      <c r="X188" s="59"/>
      <c r="Y188" s="59"/>
      <c r="Z188" s="90">
        <f t="shared" si="74"/>
        <v>0</v>
      </c>
      <c r="AA188" s="130">
        <f t="shared" si="75"/>
        <v>83477.55</v>
      </c>
      <c r="AB188" s="144">
        <f t="shared" si="60"/>
        <v>0</v>
      </c>
    </row>
    <row r="189" spans="1:29" s="147" customFormat="1" ht="96">
      <c r="A189" s="61">
        <v>74</v>
      </c>
      <c r="B189" s="148" t="s">
        <v>914</v>
      </c>
      <c r="C189" s="107" t="s">
        <v>915</v>
      </c>
      <c r="D189" s="148" t="s">
        <v>916</v>
      </c>
      <c r="E189" s="148" t="s">
        <v>917</v>
      </c>
      <c r="F189" s="148" t="s">
        <v>918</v>
      </c>
      <c r="G189" s="149">
        <v>102368</v>
      </c>
      <c r="H189" s="97">
        <f t="shared" si="66"/>
        <v>87012.8</v>
      </c>
      <c r="I189" s="97">
        <f t="shared" si="67"/>
        <v>87012.8</v>
      </c>
      <c r="J189" s="97">
        <f t="shared" si="68"/>
        <v>0</v>
      </c>
      <c r="K189" s="57">
        <v>10748.64</v>
      </c>
      <c r="L189" s="77">
        <f t="shared" si="69"/>
        <v>0.105</v>
      </c>
      <c r="M189" s="57">
        <f t="shared" si="70"/>
        <v>91619.36</v>
      </c>
      <c r="N189" s="57">
        <f t="shared" si="71"/>
        <v>0</v>
      </c>
      <c r="O189" s="57">
        <v>0</v>
      </c>
      <c r="P189" s="57">
        <v>0</v>
      </c>
      <c r="Q189" s="57">
        <v>0</v>
      </c>
      <c r="R189" s="58">
        <f t="shared" si="65"/>
        <v>4606.56</v>
      </c>
      <c r="S189" s="59">
        <f t="shared" si="76"/>
        <v>87012.8</v>
      </c>
      <c r="T189" s="59">
        <f t="shared" si="72"/>
        <v>0</v>
      </c>
      <c r="U189" s="59">
        <f t="shared" si="73"/>
        <v>0</v>
      </c>
      <c r="V189" s="58"/>
      <c r="W189" s="59"/>
      <c r="X189" s="59"/>
      <c r="Y189" s="59"/>
      <c r="Z189" s="90">
        <f t="shared" si="74"/>
        <v>0</v>
      </c>
      <c r="AA189" s="130">
        <f t="shared" si="75"/>
        <v>91619.36</v>
      </c>
      <c r="AB189" s="144">
        <f t="shared" si="60"/>
        <v>0</v>
      </c>
      <c r="AC189" s="145"/>
    </row>
    <row r="190" spans="1:29" s="147" customFormat="1" ht="60">
      <c r="A190" s="61">
        <v>75</v>
      </c>
      <c r="B190" s="107" t="s">
        <v>919</v>
      </c>
      <c r="C190" s="107"/>
      <c r="D190" s="107" t="s">
        <v>920</v>
      </c>
      <c r="E190" s="107" t="s">
        <v>921</v>
      </c>
      <c r="F190" s="107" t="s">
        <v>922</v>
      </c>
      <c r="G190" s="149">
        <f>K190+M190</f>
        <v>127665</v>
      </c>
      <c r="H190" s="97"/>
      <c r="I190" s="97"/>
      <c r="J190" s="97"/>
      <c r="K190" s="57">
        <v>13404.83</v>
      </c>
      <c r="L190" s="77"/>
      <c r="M190" s="57">
        <v>114260.17</v>
      </c>
      <c r="N190" s="57">
        <f>O190+P190+Q190</f>
        <v>0</v>
      </c>
      <c r="O190" s="57">
        <v>0</v>
      </c>
      <c r="P190" s="57">
        <v>0</v>
      </c>
      <c r="Q190" s="57">
        <v>0</v>
      </c>
      <c r="R190" s="58">
        <v>5744.92</v>
      </c>
      <c r="S190" s="59">
        <f t="shared" si="76"/>
        <v>108515.25</v>
      </c>
      <c r="T190" s="59">
        <f>ROUND(Q190*0.15,2)</f>
        <v>0</v>
      </c>
      <c r="U190" s="59">
        <f>ROUND(Q190*0.85,2)</f>
        <v>0</v>
      </c>
      <c r="V190" s="58"/>
      <c r="W190" s="59"/>
      <c r="X190" s="59"/>
      <c r="Y190" s="59"/>
      <c r="Z190" s="90">
        <f>M190-AA190</f>
        <v>0</v>
      </c>
      <c r="AA190" s="130">
        <f>SUM(R190:U190)</f>
        <v>114260.17</v>
      </c>
      <c r="AB190" s="144">
        <f>M190-R190-S190-T190-U190</f>
        <v>0</v>
      </c>
      <c r="AC190" s="145"/>
    </row>
    <row r="191" spans="1:29" s="147" customFormat="1" ht="96">
      <c r="A191" s="61">
        <v>76</v>
      </c>
      <c r="B191" s="107" t="s">
        <v>923</v>
      </c>
      <c r="C191" s="107"/>
      <c r="D191" s="107" t="s">
        <v>924</v>
      </c>
      <c r="E191" s="107" t="s">
        <v>925</v>
      </c>
      <c r="F191" s="107" t="s">
        <v>926</v>
      </c>
      <c r="G191" s="116">
        <v>108000</v>
      </c>
      <c r="H191" s="97">
        <f t="shared" si="66"/>
        <v>91800</v>
      </c>
      <c r="I191" s="97">
        <f t="shared" si="67"/>
        <v>91800</v>
      </c>
      <c r="J191" s="97">
        <f t="shared" si="68"/>
        <v>0</v>
      </c>
      <c r="K191" s="57">
        <v>11340</v>
      </c>
      <c r="L191" s="77">
        <f aca="true" t="shared" si="77" ref="L191:L224">K191*100%/G191</f>
        <v>0.105</v>
      </c>
      <c r="M191" s="57">
        <f aca="true" t="shared" si="78" ref="M191:M224">G191-K191</f>
        <v>96660</v>
      </c>
      <c r="N191" s="57">
        <f t="shared" si="71"/>
        <v>4940</v>
      </c>
      <c r="O191" s="57">
        <v>0</v>
      </c>
      <c r="P191" s="57">
        <v>4940</v>
      </c>
      <c r="Q191" s="57">
        <v>0</v>
      </c>
      <c r="R191" s="58">
        <f>ROUND(G191*4.5%-T191,2)</f>
        <v>4860</v>
      </c>
      <c r="S191" s="59">
        <f t="shared" si="76"/>
        <v>91800</v>
      </c>
      <c r="T191" s="59">
        <f t="shared" si="72"/>
        <v>0</v>
      </c>
      <c r="U191" s="59">
        <f t="shared" si="73"/>
        <v>0</v>
      </c>
      <c r="V191" s="58"/>
      <c r="W191" s="59"/>
      <c r="X191" s="59"/>
      <c r="Y191" s="59"/>
      <c r="Z191" s="90">
        <f t="shared" si="74"/>
        <v>0</v>
      </c>
      <c r="AA191" s="130">
        <f t="shared" si="75"/>
        <v>96660</v>
      </c>
      <c r="AB191" s="144">
        <f t="shared" si="60"/>
        <v>0</v>
      </c>
      <c r="AC191" s="145"/>
    </row>
    <row r="192" spans="1:29" s="147" customFormat="1" ht="48">
      <c r="A192" s="54">
        <v>77</v>
      </c>
      <c r="B192" s="107" t="s">
        <v>927</v>
      </c>
      <c r="C192" s="107"/>
      <c r="D192" s="107" t="s">
        <v>928</v>
      </c>
      <c r="E192" s="107" t="s">
        <v>929</v>
      </c>
      <c r="F192" s="107" t="s">
        <v>930</v>
      </c>
      <c r="G192" s="116">
        <v>91190</v>
      </c>
      <c r="H192" s="97">
        <f t="shared" si="66"/>
        <v>77511.5</v>
      </c>
      <c r="I192" s="97">
        <f t="shared" si="67"/>
        <v>77511.5</v>
      </c>
      <c r="J192" s="97">
        <f t="shared" si="68"/>
        <v>0</v>
      </c>
      <c r="K192" s="57">
        <v>9574.95</v>
      </c>
      <c r="L192" s="77">
        <f t="shared" si="77"/>
        <v>0.10500000000000001</v>
      </c>
      <c r="M192" s="57">
        <f t="shared" si="78"/>
        <v>81615.05</v>
      </c>
      <c r="N192" s="57">
        <f t="shared" si="71"/>
        <v>13651</v>
      </c>
      <c r="O192" s="57">
        <v>0</v>
      </c>
      <c r="P192" s="57">
        <v>4322</v>
      </c>
      <c r="Q192" s="57">
        <v>9329</v>
      </c>
      <c r="R192" s="58">
        <f>ROUND(G192*4.5%-T192,2)</f>
        <v>2704.2</v>
      </c>
      <c r="S192" s="59">
        <f t="shared" si="76"/>
        <v>69581.85</v>
      </c>
      <c r="T192" s="59">
        <f t="shared" si="72"/>
        <v>1399.35</v>
      </c>
      <c r="U192" s="59">
        <f t="shared" si="73"/>
        <v>7929.65</v>
      </c>
      <c r="V192" s="58"/>
      <c r="W192" s="59"/>
      <c r="X192" s="59"/>
      <c r="Y192" s="59"/>
      <c r="Z192" s="90">
        <f t="shared" si="74"/>
        <v>0</v>
      </c>
      <c r="AA192" s="130">
        <f t="shared" si="75"/>
        <v>81615.05</v>
      </c>
      <c r="AB192" s="144">
        <f t="shared" si="60"/>
        <v>0</v>
      </c>
      <c r="AC192" s="145"/>
    </row>
    <row r="193" spans="1:29" s="147" customFormat="1" ht="60">
      <c r="A193" s="61">
        <v>78</v>
      </c>
      <c r="B193" s="103" t="s">
        <v>931</v>
      </c>
      <c r="C193" s="107"/>
      <c r="D193" s="103" t="s">
        <v>932</v>
      </c>
      <c r="E193" s="111" t="s">
        <v>933</v>
      </c>
      <c r="F193" s="107" t="s">
        <v>934</v>
      </c>
      <c r="G193" s="116">
        <v>91059.6</v>
      </c>
      <c r="H193" s="97">
        <f t="shared" si="66"/>
        <v>77400.66</v>
      </c>
      <c r="I193" s="97">
        <f t="shared" si="67"/>
        <v>77400.66</v>
      </c>
      <c r="J193" s="97">
        <f t="shared" si="68"/>
        <v>0</v>
      </c>
      <c r="K193" s="57">
        <v>9561.25</v>
      </c>
      <c r="L193" s="77">
        <f t="shared" si="77"/>
        <v>0.10499991214545198</v>
      </c>
      <c r="M193" s="57">
        <f t="shared" si="78"/>
        <v>81498.35</v>
      </c>
      <c r="N193" s="57">
        <f t="shared" si="71"/>
        <v>7950</v>
      </c>
      <c r="O193" s="57">
        <v>0</v>
      </c>
      <c r="P193" s="57">
        <v>7950</v>
      </c>
      <c r="Q193" s="57">
        <v>0</v>
      </c>
      <c r="R193" s="58">
        <v>4097.69</v>
      </c>
      <c r="S193" s="59">
        <f t="shared" si="76"/>
        <v>77400.66</v>
      </c>
      <c r="T193" s="59">
        <f t="shared" si="72"/>
        <v>0</v>
      </c>
      <c r="U193" s="59">
        <f t="shared" si="73"/>
        <v>0</v>
      </c>
      <c r="V193" s="58"/>
      <c r="W193" s="59"/>
      <c r="X193" s="59"/>
      <c r="Y193" s="59"/>
      <c r="Z193" s="90">
        <f t="shared" si="74"/>
        <v>0</v>
      </c>
      <c r="AA193" s="130">
        <f t="shared" si="75"/>
        <v>81498.35</v>
      </c>
      <c r="AB193" s="144">
        <f t="shared" si="60"/>
        <v>0</v>
      </c>
      <c r="AC193" s="145"/>
    </row>
    <row r="194" spans="1:29" s="147" customFormat="1" ht="60">
      <c r="A194" s="54">
        <v>79</v>
      </c>
      <c r="B194" s="107" t="s">
        <v>935</v>
      </c>
      <c r="C194" s="107"/>
      <c r="D194" s="107" t="s">
        <v>936</v>
      </c>
      <c r="E194" s="107" t="s">
        <v>937</v>
      </c>
      <c r="F194" s="107" t="s">
        <v>938</v>
      </c>
      <c r="G194" s="116">
        <v>197483</v>
      </c>
      <c r="H194" s="97">
        <f t="shared" si="66"/>
        <v>167860.55</v>
      </c>
      <c r="I194" s="97">
        <f t="shared" si="67"/>
        <v>167860.55</v>
      </c>
      <c r="J194" s="97">
        <f t="shared" si="68"/>
        <v>0</v>
      </c>
      <c r="K194" s="57">
        <v>20735.72</v>
      </c>
      <c r="L194" s="77">
        <f t="shared" si="77"/>
        <v>0.10500002531863503</v>
      </c>
      <c r="M194" s="57">
        <f t="shared" si="78"/>
        <v>176747.28</v>
      </c>
      <c r="N194" s="57">
        <f t="shared" si="71"/>
        <v>8720</v>
      </c>
      <c r="O194" s="57">
        <v>0</v>
      </c>
      <c r="P194" s="57">
        <v>8720</v>
      </c>
      <c r="Q194" s="57">
        <v>0</v>
      </c>
      <c r="R194" s="58">
        <v>8886.73</v>
      </c>
      <c r="S194" s="59">
        <f t="shared" si="76"/>
        <v>167860.55</v>
      </c>
      <c r="T194" s="59">
        <f t="shared" si="72"/>
        <v>0</v>
      </c>
      <c r="U194" s="59">
        <f t="shared" si="73"/>
        <v>0</v>
      </c>
      <c r="V194" s="58"/>
      <c r="W194" s="59"/>
      <c r="X194" s="59"/>
      <c r="Y194" s="59"/>
      <c r="Z194" s="90">
        <f t="shared" si="74"/>
        <v>0</v>
      </c>
      <c r="AA194" s="130">
        <f t="shared" si="75"/>
        <v>176747.28</v>
      </c>
      <c r="AB194" s="144">
        <f t="shared" si="60"/>
        <v>0</v>
      </c>
      <c r="AC194" s="145"/>
    </row>
    <row r="195" spans="1:29" s="147" customFormat="1" ht="84">
      <c r="A195" s="61">
        <v>80</v>
      </c>
      <c r="B195" s="107" t="s">
        <v>939</v>
      </c>
      <c r="C195" s="107"/>
      <c r="D195" s="107" t="s">
        <v>940</v>
      </c>
      <c r="E195" s="107" t="s">
        <v>941</v>
      </c>
      <c r="F195" s="107" t="s">
        <v>942</v>
      </c>
      <c r="G195" s="116">
        <v>139372</v>
      </c>
      <c r="H195" s="97">
        <f t="shared" si="66"/>
        <v>118466.2</v>
      </c>
      <c r="I195" s="97">
        <f t="shared" si="67"/>
        <v>118466.2</v>
      </c>
      <c r="J195" s="97">
        <f t="shared" si="68"/>
        <v>0</v>
      </c>
      <c r="K195" s="57">
        <v>14634.06</v>
      </c>
      <c r="L195" s="77">
        <f t="shared" si="77"/>
        <v>0.105</v>
      </c>
      <c r="M195" s="57">
        <f t="shared" si="78"/>
        <v>124737.94</v>
      </c>
      <c r="N195" s="57">
        <f t="shared" si="71"/>
        <v>0</v>
      </c>
      <c r="O195" s="57">
        <v>0</v>
      </c>
      <c r="P195" s="57">
        <v>0</v>
      </c>
      <c r="Q195" s="57">
        <v>0</v>
      </c>
      <c r="R195" s="58">
        <f aca="true" t="shared" si="79" ref="R195:R201">ROUND(G195*4.5%-T195,2)</f>
        <v>6271.74</v>
      </c>
      <c r="S195" s="59">
        <f t="shared" si="76"/>
        <v>118466.2</v>
      </c>
      <c r="T195" s="59">
        <f t="shared" si="72"/>
        <v>0</v>
      </c>
      <c r="U195" s="59">
        <f t="shared" si="73"/>
        <v>0</v>
      </c>
      <c r="V195" s="58"/>
      <c r="W195" s="59"/>
      <c r="X195" s="59"/>
      <c r="Y195" s="59"/>
      <c r="Z195" s="90">
        <f t="shared" si="74"/>
        <v>0</v>
      </c>
      <c r="AA195" s="130">
        <f t="shared" si="75"/>
        <v>124737.94</v>
      </c>
      <c r="AB195" s="144">
        <f t="shared" si="60"/>
        <v>0</v>
      </c>
      <c r="AC195" s="145"/>
    </row>
    <row r="196" spans="1:29" s="147" customFormat="1" ht="48">
      <c r="A196" s="54">
        <v>81</v>
      </c>
      <c r="B196" s="102" t="s">
        <v>943</v>
      </c>
      <c r="C196" s="107"/>
      <c r="D196" s="102" t="s">
        <v>944</v>
      </c>
      <c r="E196" s="110" t="s">
        <v>945</v>
      </c>
      <c r="F196" s="110" t="s">
        <v>946</v>
      </c>
      <c r="G196" s="115">
        <v>99678</v>
      </c>
      <c r="H196" s="97">
        <f t="shared" si="66"/>
        <v>84726.3</v>
      </c>
      <c r="I196" s="97">
        <f t="shared" si="67"/>
        <v>84726.3</v>
      </c>
      <c r="J196" s="97">
        <f t="shared" si="68"/>
        <v>0</v>
      </c>
      <c r="K196" s="57">
        <v>10466.19</v>
      </c>
      <c r="L196" s="77">
        <f t="shared" si="77"/>
        <v>0.10500000000000001</v>
      </c>
      <c r="M196" s="57">
        <f t="shared" si="78"/>
        <v>89211.81</v>
      </c>
      <c r="N196" s="57">
        <f t="shared" si="71"/>
        <v>7656.81</v>
      </c>
      <c r="O196" s="57">
        <v>0</v>
      </c>
      <c r="P196" s="57">
        <v>7656.81</v>
      </c>
      <c r="Q196" s="57">
        <v>0</v>
      </c>
      <c r="R196" s="58">
        <f t="shared" si="79"/>
        <v>4485.51</v>
      </c>
      <c r="S196" s="59">
        <f t="shared" si="76"/>
        <v>84726.3</v>
      </c>
      <c r="T196" s="59">
        <f t="shared" si="72"/>
        <v>0</v>
      </c>
      <c r="U196" s="59">
        <f t="shared" si="73"/>
        <v>0</v>
      </c>
      <c r="V196" s="58"/>
      <c r="W196" s="59"/>
      <c r="X196" s="59"/>
      <c r="Y196" s="59"/>
      <c r="Z196" s="90">
        <f t="shared" si="74"/>
        <v>0</v>
      </c>
      <c r="AA196" s="130">
        <f t="shared" si="75"/>
        <v>89211.81</v>
      </c>
      <c r="AB196" s="144">
        <f t="shared" si="60"/>
        <v>0</v>
      </c>
      <c r="AC196" s="145"/>
    </row>
    <row r="197" spans="1:29" s="147" customFormat="1" ht="48">
      <c r="A197" s="61">
        <v>82</v>
      </c>
      <c r="B197" s="107" t="s">
        <v>947</v>
      </c>
      <c r="C197" s="107"/>
      <c r="D197" s="107" t="s">
        <v>948</v>
      </c>
      <c r="E197" s="107" t="s">
        <v>949</v>
      </c>
      <c r="F197" s="107" t="s">
        <v>950</v>
      </c>
      <c r="G197" s="116">
        <v>114537</v>
      </c>
      <c r="H197" s="97">
        <f t="shared" si="66"/>
        <v>97356.45</v>
      </c>
      <c r="I197" s="97">
        <f t="shared" si="67"/>
        <v>97356.45</v>
      </c>
      <c r="J197" s="97">
        <f t="shared" si="68"/>
        <v>0</v>
      </c>
      <c r="K197" s="57">
        <v>12026.38</v>
      </c>
      <c r="L197" s="77">
        <f t="shared" si="77"/>
        <v>0.10499995634598426</v>
      </c>
      <c r="M197" s="57">
        <f t="shared" si="78"/>
        <v>102510.62</v>
      </c>
      <c r="N197" s="57">
        <f t="shared" si="71"/>
        <v>0</v>
      </c>
      <c r="O197" s="57">
        <v>0</v>
      </c>
      <c r="P197" s="57">
        <v>0</v>
      </c>
      <c r="Q197" s="57">
        <v>0</v>
      </c>
      <c r="R197" s="58">
        <f t="shared" si="79"/>
        <v>5154.17</v>
      </c>
      <c r="S197" s="59">
        <f t="shared" si="76"/>
        <v>97356.45</v>
      </c>
      <c r="T197" s="59">
        <f t="shared" si="72"/>
        <v>0</v>
      </c>
      <c r="U197" s="59">
        <f t="shared" si="73"/>
        <v>0</v>
      </c>
      <c r="V197" s="58"/>
      <c r="W197" s="59"/>
      <c r="X197" s="59"/>
      <c r="Y197" s="59"/>
      <c r="Z197" s="90">
        <f t="shared" si="74"/>
        <v>0</v>
      </c>
      <c r="AA197" s="130">
        <f t="shared" si="75"/>
        <v>102510.62</v>
      </c>
      <c r="AB197" s="144">
        <f t="shared" si="60"/>
        <v>0</v>
      </c>
      <c r="AC197" s="145"/>
    </row>
    <row r="198" spans="1:29" s="147" customFormat="1" ht="60">
      <c r="A198" s="54">
        <v>83</v>
      </c>
      <c r="B198" s="103" t="s">
        <v>951</v>
      </c>
      <c r="C198" s="107"/>
      <c r="D198" s="103" t="s">
        <v>952</v>
      </c>
      <c r="E198" s="107" t="s">
        <v>953</v>
      </c>
      <c r="F198" s="107" t="s">
        <v>954</v>
      </c>
      <c r="G198" s="116">
        <v>72162</v>
      </c>
      <c r="H198" s="97">
        <f t="shared" si="66"/>
        <v>61337.7</v>
      </c>
      <c r="I198" s="97">
        <f t="shared" si="67"/>
        <v>61337.7</v>
      </c>
      <c r="J198" s="97">
        <f t="shared" si="68"/>
        <v>0</v>
      </c>
      <c r="K198" s="57">
        <v>7577.01</v>
      </c>
      <c r="L198" s="77">
        <f t="shared" si="77"/>
        <v>0.105</v>
      </c>
      <c r="M198" s="57">
        <f t="shared" si="78"/>
        <v>64584.99</v>
      </c>
      <c r="N198" s="57">
        <f t="shared" si="71"/>
        <v>5550</v>
      </c>
      <c r="O198" s="57">
        <v>0</v>
      </c>
      <c r="P198" s="57">
        <v>1800</v>
      </c>
      <c r="Q198" s="57">
        <v>3750</v>
      </c>
      <c r="R198" s="58">
        <f t="shared" si="79"/>
        <v>2684.79</v>
      </c>
      <c r="S198" s="59">
        <f t="shared" si="76"/>
        <v>58150.2</v>
      </c>
      <c r="T198" s="59">
        <f t="shared" si="72"/>
        <v>562.5</v>
      </c>
      <c r="U198" s="59">
        <f t="shared" si="73"/>
        <v>3187.5</v>
      </c>
      <c r="V198" s="58"/>
      <c r="W198" s="59"/>
      <c r="X198" s="59"/>
      <c r="Y198" s="59"/>
      <c r="Z198" s="90">
        <f t="shared" si="74"/>
        <v>0</v>
      </c>
      <c r="AA198" s="130">
        <f t="shared" si="75"/>
        <v>64584.99</v>
      </c>
      <c r="AB198" s="144">
        <f t="shared" si="60"/>
        <v>0</v>
      </c>
      <c r="AC198" s="145"/>
    </row>
    <row r="199" spans="1:29" s="147" customFormat="1" ht="60">
      <c r="A199" s="61">
        <v>84</v>
      </c>
      <c r="B199" s="107" t="s">
        <v>955</v>
      </c>
      <c r="C199" s="107"/>
      <c r="D199" s="107" t="s">
        <v>956</v>
      </c>
      <c r="E199" s="107" t="s">
        <v>957</v>
      </c>
      <c r="F199" s="153" t="s">
        <v>958</v>
      </c>
      <c r="G199" s="116">
        <v>101637</v>
      </c>
      <c r="H199" s="97">
        <f t="shared" si="66"/>
        <v>86391.45</v>
      </c>
      <c r="I199" s="97">
        <f t="shared" si="67"/>
        <v>86391.45</v>
      </c>
      <c r="J199" s="97">
        <f t="shared" si="68"/>
        <v>0</v>
      </c>
      <c r="K199" s="57">
        <v>10671.88</v>
      </c>
      <c r="L199" s="77">
        <f t="shared" si="77"/>
        <v>0.10499995080531695</v>
      </c>
      <c r="M199" s="57">
        <f t="shared" si="78"/>
        <v>90965.12</v>
      </c>
      <c r="N199" s="57">
        <f t="shared" si="71"/>
        <v>4000</v>
      </c>
      <c r="O199" s="57">
        <v>0</v>
      </c>
      <c r="P199" s="57">
        <v>4000</v>
      </c>
      <c r="Q199" s="57">
        <v>0</v>
      </c>
      <c r="R199" s="58">
        <f t="shared" si="79"/>
        <v>4573.67</v>
      </c>
      <c r="S199" s="59">
        <f t="shared" si="76"/>
        <v>86391.45</v>
      </c>
      <c r="T199" s="59">
        <f t="shared" si="72"/>
        <v>0</v>
      </c>
      <c r="U199" s="59">
        <f t="shared" si="73"/>
        <v>0</v>
      </c>
      <c r="V199" s="58"/>
      <c r="W199" s="59"/>
      <c r="X199" s="59"/>
      <c r="Y199" s="59"/>
      <c r="Z199" s="90">
        <f t="shared" si="74"/>
        <v>0</v>
      </c>
      <c r="AA199" s="130">
        <f t="shared" si="75"/>
        <v>90965.12</v>
      </c>
      <c r="AB199" s="144">
        <f t="shared" si="60"/>
        <v>0</v>
      </c>
      <c r="AC199" s="145"/>
    </row>
    <row r="200" spans="1:29" s="147" customFormat="1" ht="48">
      <c r="A200" s="54">
        <v>85</v>
      </c>
      <c r="B200" s="107" t="s">
        <v>959</v>
      </c>
      <c r="C200" s="107"/>
      <c r="D200" s="107" t="s">
        <v>960</v>
      </c>
      <c r="E200" s="107" t="s">
        <v>961</v>
      </c>
      <c r="F200" s="107" t="s">
        <v>962</v>
      </c>
      <c r="G200" s="116">
        <v>78716</v>
      </c>
      <c r="H200" s="97">
        <f t="shared" si="66"/>
        <v>66908.6</v>
      </c>
      <c r="I200" s="97">
        <f t="shared" si="67"/>
        <v>66908.6</v>
      </c>
      <c r="J200" s="97">
        <f t="shared" si="68"/>
        <v>0</v>
      </c>
      <c r="K200" s="57">
        <v>8265.18</v>
      </c>
      <c r="L200" s="77">
        <f t="shared" si="77"/>
        <v>0.10500000000000001</v>
      </c>
      <c r="M200" s="57">
        <f t="shared" si="78"/>
        <v>70450.82</v>
      </c>
      <c r="N200" s="57">
        <f t="shared" si="71"/>
        <v>4162.89</v>
      </c>
      <c r="O200" s="57">
        <v>0</v>
      </c>
      <c r="P200" s="57">
        <v>4162.89</v>
      </c>
      <c r="Q200" s="57">
        <v>0</v>
      </c>
      <c r="R200" s="58">
        <f t="shared" si="79"/>
        <v>3542.22</v>
      </c>
      <c r="S200" s="59">
        <f t="shared" si="76"/>
        <v>66908.6</v>
      </c>
      <c r="T200" s="59">
        <f t="shared" si="72"/>
        <v>0</v>
      </c>
      <c r="U200" s="59">
        <f t="shared" si="73"/>
        <v>0</v>
      </c>
      <c r="V200" s="58"/>
      <c r="W200" s="59"/>
      <c r="X200" s="59"/>
      <c r="Y200" s="59"/>
      <c r="Z200" s="90">
        <f t="shared" si="74"/>
        <v>0</v>
      </c>
      <c r="AA200" s="130">
        <f t="shared" si="75"/>
        <v>70450.82</v>
      </c>
      <c r="AB200" s="144">
        <f t="shared" si="60"/>
        <v>0</v>
      </c>
      <c r="AC200" s="145"/>
    </row>
    <row r="201" spans="1:29" s="147" customFormat="1" ht="48">
      <c r="A201" s="61">
        <v>86</v>
      </c>
      <c r="B201" s="107" t="s">
        <v>963</v>
      </c>
      <c r="C201" s="107"/>
      <c r="D201" s="107" t="s">
        <v>964</v>
      </c>
      <c r="E201" s="107" t="s">
        <v>965</v>
      </c>
      <c r="F201" s="107" t="s">
        <v>966</v>
      </c>
      <c r="G201" s="116">
        <v>140000</v>
      </c>
      <c r="H201" s="96">
        <f t="shared" si="66"/>
        <v>119000</v>
      </c>
      <c r="I201" s="96">
        <f t="shared" si="67"/>
        <v>119000</v>
      </c>
      <c r="J201" s="96">
        <f t="shared" si="68"/>
        <v>0</v>
      </c>
      <c r="K201" s="57">
        <v>14700</v>
      </c>
      <c r="L201" s="101">
        <f t="shared" si="77"/>
        <v>0.105</v>
      </c>
      <c r="M201" s="57">
        <f t="shared" si="78"/>
        <v>125300</v>
      </c>
      <c r="N201" s="57">
        <f t="shared" si="71"/>
        <v>10500</v>
      </c>
      <c r="O201" s="57">
        <v>0</v>
      </c>
      <c r="P201" s="57">
        <v>7000</v>
      </c>
      <c r="Q201" s="57">
        <v>3500</v>
      </c>
      <c r="R201" s="58">
        <f t="shared" si="79"/>
        <v>5775</v>
      </c>
      <c r="S201" s="59">
        <f t="shared" si="76"/>
        <v>116025</v>
      </c>
      <c r="T201" s="59">
        <f t="shared" si="72"/>
        <v>525</v>
      </c>
      <c r="U201" s="59">
        <f t="shared" si="73"/>
        <v>2975</v>
      </c>
      <c r="V201" s="58"/>
      <c r="W201" s="59"/>
      <c r="X201" s="59"/>
      <c r="Y201" s="59"/>
      <c r="Z201" s="59">
        <f t="shared" si="74"/>
        <v>0</v>
      </c>
      <c r="AA201" s="131">
        <f t="shared" si="75"/>
        <v>125300</v>
      </c>
      <c r="AB201" s="144">
        <f aca="true" t="shared" si="80" ref="AB201:AB224">M201-R201-S201-T201-U201</f>
        <v>0</v>
      </c>
      <c r="AC201" s="145"/>
    </row>
    <row r="202" spans="1:29" s="147" customFormat="1" ht="48">
      <c r="A202" s="54">
        <v>87</v>
      </c>
      <c r="B202" s="107" t="s">
        <v>967</v>
      </c>
      <c r="C202" s="107"/>
      <c r="D202" s="107" t="s">
        <v>968</v>
      </c>
      <c r="E202" s="107" t="s">
        <v>969</v>
      </c>
      <c r="F202" s="107" t="s">
        <v>970</v>
      </c>
      <c r="G202" s="116">
        <v>88273</v>
      </c>
      <c r="H202" s="97">
        <f t="shared" si="66"/>
        <v>75032.05</v>
      </c>
      <c r="I202" s="97">
        <f t="shared" si="67"/>
        <v>75032.05</v>
      </c>
      <c r="J202" s="97">
        <f t="shared" si="68"/>
        <v>0</v>
      </c>
      <c r="K202" s="57">
        <v>9268.67</v>
      </c>
      <c r="L202" s="77">
        <f t="shared" si="77"/>
        <v>0.10500005664246145</v>
      </c>
      <c r="M202" s="57">
        <f t="shared" si="78"/>
        <v>79004.33</v>
      </c>
      <c r="N202" s="57">
        <f t="shared" si="71"/>
        <v>3000</v>
      </c>
      <c r="O202" s="57">
        <v>0</v>
      </c>
      <c r="P202" s="57">
        <v>3000</v>
      </c>
      <c r="Q202" s="57">
        <v>0</v>
      </c>
      <c r="R202" s="58">
        <v>3972.28</v>
      </c>
      <c r="S202" s="59">
        <f t="shared" si="76"/>
        <v>75032.05</v>
      </c>
      <c r="T202" s="59">
        <f t="shared" si="72"/>
        <v>0</v>
      </c>
      <c r="U202" s="59">
        <f t="shared" si="73"/>
        <v>0</v>
      </c>
      <c r="V202" s="58"/>
      <c r="W202" s="59"/>
      <c r="X202" s="59"/>
      <c r="Y202" s="59"/>
      <c r="Z202" s="90">
        <f t="shared" si="74"/>
        <v>0</v>
      </c>
      <c r="AA202" s="130">
        <f t="shared" si="75"/>
        <v>79004.33</v>
      </c>
      <c r="AB202" s="144">
        <f t="shared" si="80"/>
        <v>0</v>
      </c>
      <c r="AC202" s="145"/>
    </row>
    <row r="203" spans="1:29" s="147" customFormat="1" ht="36">
      <c r="A203" s="61">
        <v>88</v>
      </c>
      <c r="B203" s="102" t="s">
        <v>971</v>
      </c>
      <c r="C203" s="107"/>
      <c r="D203" s="102" t="s">
        <v>972</v>
      </c>
      <c r="E203" s="110" t="s">
        <v>973</v>
      </c>
      <c r="F203" s="110" t="s">
        <v>974</v>
      </c>
      <c r="G203" s="115">
        <v>147966</v>
      </c>
      <c r="H203" s="97">
        <f t="shared" si="66"/>
        <v>125771.1</v>
      </c>
      <c r="I203" s="97">
        <f t="shared" si="67"/>
        <v>125771.1</v>
      </c>
      <c r="J203" s="97">
        <f t="shared" si="68"/>
        <v>0</v>
      </c>
      <c r="K203" s="57">
        <v>15536.43</v>
      </c>
      <c r="L203" s="77">
        <f t="shared" si="77"/>
        <v>0.105</v>
      </c>
      <c r="M203" s="57">
        <f t="shared" si="78"/>
        <v>132429.57</v>
      </c>
      <c r="N203" s="57">
        <f t="shared" si="71"/>
        <v>8179.57</v>
      </c>
      <c r="O203" s="57">
        <v>0</v>
      </c>
      <c r="P203" s="57">
        <v>8179.57</v>
      </c>
      <c r="Q203" s="57">
        <v>0</v>
      </c>
      <c r="R203" s="58">
        <f aca="true" t="shared" si="81" ref="R203:R210">ROUND(G203*4.5%-T203,2)</f>
        <v>6658.47</v>
      </c>
      <c r="S203" s="59">
        <f t="shared" si="76"/>
        <v>125771.1</v>
      </c>
      <c r="T203" s="59">
        <f t="shared" si="72"/>
        <v>0</v>
      </c>
      <c r="U203" s="59">
        <f t="shared" si="73"/>
        <v>0</v>
      </c>
      <c r="V203" s="58"/>
      <c r="W203" s="59"/>
      <c r="X203" s="59"/>
      <c r="Y203" s="59"/>
      <c r="Z203" s="90">
        <f t="shared" si="74"/>
        <v>0</v>
      </c>
      <c r="AA203" s="130">
        <f t="shared" si="75"/>
        <v>132429.57</v>
      </c>
      <c r="AB203" s="144">
        <f t="shared" si="80"/>
        <v>0</v>
      </c>
      <c r="AC203" s="145"/>
    </row>
    <row r="204" spans="1:29" s="147" customFormat="1" ht="24">
      <c r="A204" s="54">
        <v>89</v>
      </c>
      <c r="B204" s="102" t="s">
        <v>975</v>
      </c>
      <c r="C204" s="107"/>
      <c r="D204" s="102" t="s">
        <v>976</v>
      </c>
      <c r="E204" s="110" t="s">
        <v>977</v>
      </c>
      <c r="F204" s="110" t="s">
        <v>978</v>
      </c>
      <c r="G204" s="115">
        <v>82457</v>
      </c>
      <c r="H204" s="97">
        <f t="shared" si="66"/>
        <v>70088.45</v>
      </c>
      <c r="I204" s="97">
        <f t="shared" si="67"/>
        <v>70088.45</v>
      </c>
      <c r="J204" s="97">
        <f t="shared" si="68"/>
        <v>0</v>
      </c>
      <c r="K204" s="57">
        <v>8657.98</v>
      </c>
      <c r="L204" s="77">
        <f t="shared" si="77"/>
        <v>0.1049999393623343</v>
      </c>
      <c r="M204" s="57">
        <f t="shared" si="78"/>
        <v>73799.02</v>
      </c>
      <c r="N204" s="57">
        <f t="shared" si="71"/>
        <v>8137</v>
      </c>
      <c r="O204" s="57">
        <v>0</v>
      </c>
      <c r="P204" s="57">
        <v>0</v>
      </c>
      <c r="Q204" s="57">
        <v>8137</v>
      </c>
      <c r="R204" s="58">
        <f t="shared" si="81"/>
        <v>2490.02</v>
      </c>
      <c r="S204" s="59">
        <f t="shared" si="76"/>
        <v>63172</v>
      </c>
      <c r="T204" s="59">
        <f t="shared" si="72"/>
        <v>1220.55</v>
      </c>
      <c r="U204" s="59">
        <f t="shared" si="73"/>
        <v>6916.45</v>
      </c>
      <c r="V204" s="58"/>
      <c r="W204" s="59"/>
      <c r="X204" s="59"/>
      <c r="Y204" s="59"/>
      <c r="Z204" s="90">
        <f t="shared" si="74"/>
        <v>0</v>
      </c>
      <c r="AA204" s="130">
        <f t="shared" si="75"/>
        <v>73799.02</v>
      </c>
      <c r="AB204" s="144">
        <f t="shared" si="80"/>
        <v>0</v>
      </c>
      <c r="AC204" s="145"/>
    </row>
    <row r="205" spans="1:29" s="147" customFormat="1" ht="36">
      <c r="A205" s="61">
        <v>90</v>
      </c>
      <c r="B205" s="154" t="s">
        <v>979</v>
      </c>
      <c r="C205" s="107"/>
      <c r="D205" s="154" t="s">
        <v>980</v>
      </c>
      <c r="E205" s="155" t="s">
        <v>981</v>
      </c>
      <c r="F205" s="155" t="s">
        <v>982</v>
      </c>
      <c r="G205" s="156">
        <v>83211</v>
      </c>
      <c r="H205" s="97">
        <f t="shared" si="66"/>
        <v>70729.35</v>
      </c>
      <c r="I205" s="97">
        <f t="shared" si="67"/>
        <v>70729.35</v>
      </c>
      <c r="J205" s="97">
        <f t="shared" si="68"/>
        <v>0</v>
      </c>
      <c r="K205" s="57">
        <v>8737.15</v>
      </c>
      <c r="L205" s="77">
        <f t="shared" si="77"/>
        <v>0.1049999399117905</v>
      </c>
      <c r="M205" s="57">
        <f t="shared" si="78"/>
        <v>74473.85</v>
      </c>
      <c r="N205" s="57">
        <f t="shared" si="71"/>
        <v>1950</v>
      </c>
      <c r="O205" s="57">
        <v>0</v>
      </c>
      <c r="P205" s="57">
        <v>1950</v>
      </c>
      <c r="Q205" s="57">
        <v>0</v>
      </c>
      <c r="R205" s="58">
        <f t="shared" si="81"/>
        <v>3744.5</v>
      </c>
      <c r="S205" s="59">
        <f t="shared" si="76"/>
        <v>70729.35</v>
      </c>
      <c r="T205" s="59">
        <f t="shared" si="72"/>
        <v>0</v>
      </c>
      <c r="U205" s="59">
        <f t="shared" si="73"/>
        <v>0</v>
      </c>
      <c r="V205" s="58"/>
      <c r="W205" s="59"/>
      <c r="X205" s="59"/>
      <c r="Y205" s="59"/>
      <c r="Z205" s="90">
        <f t="shared" si="74"/>
        <v>0</v>
      </c>
      <c r="AA205" s="130">
        <f t="shared" si="75"/>
        <v>74473.85</v>
      </c>
      <c r="AB205" s="144">
        <f t="shared" si="80"/>
        <v>0</v>
      </c>
      <c r="AC205" s="145"/>
    </row>
    <row r="206" spans="1:29" s="147" customFormat="1" ht="72">
      <c r="A206" s="54">
        <v>91</v>
      </c>
      <c r="B206" s="102" t="s">
        <v>983</v>
      </c>
      <c r="C206" s="107"/>
      <c r="D206" s="102" t="s">
        <v>984</v>
      </c>
      <c r="E206" s="110" t="s">
        <v>985</v>
      </c>
      <c r="F206" s="110" t="s">
        <v>986</v>
      </c>
      <c r="G206" s="115">
        <v>98631</v>
      </c>
      <c r="H206" s="97">
        <f t="shared" si="66"/>
        <v>83836.35</v>
      </c>
      <c r="I206" s="97">
        <f t="shared" si="67"/>
        <v>83836.35</v>
      </c>
      <c r="J206" s="97">
        <f t="shared" si="68"/>
        <v>0</v>
      </c>
      <c r="K206" s="57">
        <v>10356.25</v>
      </c>
      <c r="L206" s="77">
        <f t="shared" si="77"/>
        <v>0.10499994930599912</v>
      </c>
      <c r="M206" s="57">
        <f t="shared" si="78"/>
        <v>88274.75</v>
      </c>
      <c r="N206" s="57">
        <f t="shared" si="71"/>
        <v>8890</v>
      </c>
      <c r="O206" s="57">
        <v>0</v>
      </c>
      <c r="P206" s="57">
        <v>8890</v>
      </c>
      <c r="Q206" s="57">
        <v>0</v>
      </c>
      <c r="R206" s="58">
        <f t="shared" si="81"/>
        <v>4438.4</v>
      </c>
      <c r="S206" s="59">
        <f t="shared" si="76"/>
        <v>83836.35</v>
      </c>
      <c r="T206" s="59">
        <f t="shared" si="72"/>
        <v>0</v>
      </c>
      <c r="U206" s="59">
        <f t="shared" si="73"/>
        <v>0</v>
      </c>
      <c r="V206" s="58"/>
      <c r="W206" s="59"/>
      <c r="X206" s="59"/>
      <c r="Y206" s="59"/>
      <c r="Z206" s="90">
        <f t="shared" si="74"/>
        <v>0</v>
      </c>
      <c r="AA206" s="130">
        <f t="shared" si="75"/>
        <v>88274.75</v>
      </c>
      <c r="AB206" s="144">
        <f t="shared" si="80"/>
        <v>0</v>
      </c>
      <c r="AC206" s="145"/>
    </row>
    <row r="207" spans="1:29" s="147" customFormat="1" ht="36">
      <c r="A207" s="61">
        <v>92</v>
      </c>
      <c r="B207" s="102" t="s">
        <v>987</v>
      </c>
      <c r="C207" s="107"/>
      <c r="D207" s="102" t="s">
        <v>988</v>
      </c>
      <c r="E207" s="110" t="s">
        <v>989</v>
      </c>
      <c r="F207" s="110" t="s">
        <v>349</v>
      </c>
      <c r="G207" s="115">
        <v>103285</v>
      </c>
      <c r="H207" s="97">
        <f t="shared" si="66"/>
        <v>87792.25</v>
      </c>
      <c r="I207" s="97">
        <f t="shared" si="67"/>
        <v>87792.25</v>
      </c>
      <c r="J207" s="97">
        <f t="shared" si="68"/>
        <v>0</v>
      </c>
      <c r="K207" s="57">
        <v>10844.92</v>
      </c>
      <c r="L207" s="77">
        <f t="shared" si="77"/>
        <v>0.10499995159025996</v>
      </c>
      <c r="M207" s="57">
        <f t="shared" si="78"/>
        <v>92440.08</v>
      </c>
      <c r="N207" s="57">
        <f t="shared" si="71"/>
        <v>7601.08</v>
      </c>
      <c r="O207" s="57">
        <v>0</v>
      </c>
      <c r="P207" s="57">
        <v>7601.08</v>
      </c>
      <c r="Q207" s="57">
        <v>0</v>
      </c>
      <c r="R207" s="58">
        <f t="shared" si="81"/>
        <v>4647.83</v>
      </c>
      <c r="S207" s="59">
        <f t="shared" si="76"/>
        <v>87792.25</v>
      </c>
      <c r="T207" s="59">
        <f t="shared" si="72"/>
        <v>0</v>
      </c>
      <c r="U207" s="59">
        <f t="shared" si="73"/>
        <v>0</v>
      </c>
      <c r="V207" s="58"/>
      <c r="W207" s="59"/>
      <c r="X207" s="59"/>
      <c r="Y207" s="59"/>
      <c r="Z207" s="90">
        <f t="shared" si="74"/>
        <v>0</v>
      </c>
      <c r="AA207" s="130">
        <f t="shared" si="75"/>
        <v>92440.08</v>
      </c>
      <c r="AB207" s="144">
        <f t="shared" si="80"/>
        <v>0</v>
      </c>
      <c r="AC207" s="145"/>
    </row>
    <row r="208" spans="1:29" s="147" customFormat="1" ht="36">
      <c r="A208" s="54">
        <v>93</v>
      </c>
      <c r="B208" s="148" t="s">
        <v>990</v>
      </c>
      <c r="C208" s="107"/>
      <c r="D208" s="148" t="s">
        <v>991</v>
      </c>
      <c r="E208" s="148" t="s">
        <v>992</v>
      </c>
      <c r="F208" s="148" t="s">
        <v>993</v>
      </c>
      <c r="G208" s="150">
        <v>88387</v>
      </c>
      <c r="H208" s="97">
        <f t="shared" si="66"/>
        <v>75128.95</v>
      </c>
      <c r="I208" s="97">
        <f t="shared" si="67"/>
        <v>75128.95</v>
      </c>
      <c r="J208" s="97">
        <f t="shared" si="68"/>
        <v>0</v>
      </c>
      <c r="K208" s="57">
        <v>9280.63</v>
      </c>
      <c r="L208" s="77">
        <f t="shared" si="77"/>
        <v>0.10499994343059499</v>
      </c>
      <c r="M208" s="57">
        <f t="shared" si="78"/>
        <v>79106.37</v>
      </c>
      <c r="N208" s="57">
        <f t="shared" si="71"/>
        <v>6609.97</v>
      </c>
      <c r="O208" s="57">
        <v>0</v>
      </c>
      <c r="P208" s="57">
        <v>6609.97</v>
      </c>
      <c r="Q208" s="57">
        <v>0</v>
      </c>
      <c r="R208" s="58">
        <f t="shared" si="81"/>
        <v>3977.42</v>
      </c>
      <c r="S208" s="59">
        <f t="shared" si="76"/>
        <v>75128.95</v>
      </c>
      <c r="T208" s="59">
        <f t="shared" si="72"/>
        <v>0</v>
      </c>
      <c r="U208" s="59">
        <f t="shared" si="73"/>
        <v>0</v>
      </c>
      <c r="V208" s="58"/>
      <c r="W208" s="59"/>
      <c r="X208" s="59"/>
      <c r="Y208" s="59"/>
      <c r="Z208" s="90">
        <f t="shared" si="74"/>
        <v>0</v>
      </c>
      <c r="AA208" s="130">
        <f t="shared" si="75"/>
        <v>79106.37</v>
      </c>
      <c r="AB208" s="144">
        <f t="shared" si="80"/>
        <v>0</v>
      </c>
      <c r="AC208" s="145"/>
    </row>
    <row r="209" spans="1:29" s="147" customFormat="1" ht="48">
      <c r="A209" s="61">
        <v>94</v>
      </c>
      <c r="B209" s="102" t="s">
        <v>994</v>
      </c>
      <c r="C209" s="107"/>
      <c r="D209" s="102" t="s">
        <v>995</v>
      </c>
      <c r="E209" s="110" t="s">
        <v>996</v>
      </c>
      <c r="F209" s="110" t="s">
        <v>997</v>
      </c>
      <c r="G209" s="115">
        <v>131196</v>
      </c>
      <c r="H209" s="97">
        <f t="shared" si="66"/>
        <v>111516.6</v>
      </c>
      <c r="I209" s="97">
        <f t="shared" si="67"/>
        <v>111516.6</v>
      </c>
      <c r="J209" s="97">
        <f t="shared" si="68"/>
        <v>0</v>
      </c>
      <c r="K209" s="57">
        <v>13775.58</v>
      </c>
      <c r="L209" s="77">
        <f t="shared" si="77"/>
        <v>0.105</v>
      </c>
      <c r="M209" s="57">
        <f t="shared" si="78"/>
        <v>117420.42</v>
      </c>
      <c r="N209" s="57">
        <f t="shared" si="71"/>
        <v>8315.42</v>
      </c>
      <c r="O209" s="57">
        <v>0</v>
      </c>
      <c r="P209" s="57">
        <v>4315.42</v>
      </c>
      <c r="Q209" s="57">
        <v>4000</v>
      </c>
      <c r="R209" s="58">
        <f t="shared" si="81"/>
        <v>5303.82</v>
      </c>
      <c r="S209" s="59">
        <f t="shared" si="76"/>
        <v>108116.6</v>
      </c>
      <c r="T209" s="59">
        <f t="shared" si="72"/>
        <v>600</v>
      </c>
      <c r="U209" s="59">
        <f t="shared" si="73"/>
        <v>3400</v>
      </c>
      <c r="V209" s="58"/>
      <c r="W209" s="59"/>
      <c r="X209" s="59"/>
      <c r="Y209" s="59"/>
      <c r="Z209" s="90">
        <f t="shared" si="74"/>
        <v>0</v>
      </c>
      <c r="AA209" s="130">
        <f t="shared" si="75"/>
        <v>117420.42000000001</v>
      </c>
      <c r="AB209" s="144">
        <f t="shared" si="80"/>
        <v>0</v>
      </c>
      <c r="AC209" s="145"/>
    </row>
    <row r="210" spans="1:29" s="147" customFormat="1" ht="48">
      <c r="A210" s="54">
        <v>95</v>
      </c>
      <c r="B210" s="107" t="s">
        <v>998</v>
      </c>
      <c r="C210" s="107"/>
      <c r="D210" s="107" t="s">
        <v>999</v>
      </c>
      <c r="E210" s="107" t="s">
        <v>1000</v>
      </c>
      <c r="F210" s="107" t="s">
        <v>1001</v>
      </c>
      <c r="G210" s="116">
        <v>169566</v>
      </c>
      <c r="H210" s="97">
        <f t="shared" si="66"/>
        <v>144131.1</v>
      </c>
      <c r="I210" s="97">
        <f t="shared" si="67"/>
        <v>144131.1</v>
      </c>
      <c r="J210" s="97">
        <f t="shared" si="68"/>
        <v>0</v>
      </c>
      <c r="K210" s="57">
        <v>17804.43</v>
      </c>
      <c r="L210" s="77">
        <f t="shared" si="77"/>
        <v>0.105</v>
      </c>
      <c r="M210" s="57">
        <f t="shared" si="78"/>
        <v>151761.57</v>
      </c>
      <c r="N210" s="57">
        <f t="shared" si="71"/>
        <v>0</v>
      </c>
      <c r="O210" s="57">
        <v>0</v>
      </c>
      <c r="P210" s="57">
        <v>0</v>
      </c>
      <c r="Q210" s="57">
        <v>0</v>
      </c>
      <c r="R210" s="58">
        <f t="shared" si="81"/>
        <v>7630.47</v>
      </c>
      <c r="S210" s="59">
        <f t="shared" si="76"/>
        <v>144131.1</v>
      </c>
      <c r="T210" s="59">
        <f t="shared" si="72"/>
        <v>0</v>
      </c>
      <c r="U210" s="59">
        <f t="shared" si="73"/>
        <v>0</v>
      </c>
      <c r="V210" s="58"/>
      <c r="W210" s="59"/>
      <c r="X210" s="59"/>
      <c r="Y210" s="59"/>
      <c r="Z210" s="90">
        <f t="shared" si="74"/>
        <v>0</v>
      </c>
      <c r="AA210" s="130">
        <f t="shared" si="75"/>
        <v>151761.57</v>
      </c>
      <c r="AB210" s="144">
        <f t="shared" si="80"/>
        <v>0</v>
      </c>
      <c r="AC210" s="145"/>
    </row>
    <row r="211" spans="1:29" s="147" customFormat="1" ht="36">
      <c r="A211" s="61">
        <v>96</v>
      </c>
      <c r="B211" s="102" t="s">
        <v>1002</v>
      </c>
      <c r="C211" s="107"/>
      <c r="D211" s="102" t="s">
        <v>1003</v>
      </c>
      <c r="E211" s="110" t="s">
        <v>1004</v>
      </c>
      <c r="F211" s="110" t="s">
        <v>1005</v>
      </c>
      <c r="G211" s="115">
        <v>192803</v>
      </c>
      <c r="H211" s="97">
        <f t="shared" si="66"/>
        <v>163882.55</v>
      </c>
      <c r="I211" s="97">
        <f t="shared" si="67"/>
        <v>163882.55</v>
      </c>
      <c r="J211" s="97">
        <f t="shared" si="68"/>
        <v>0</v>
      </c>
      <c r="K211" s="57">
        <v>20244.32</v>
      </c>
      <c r="L211" s="77">
        <f t="shared" si="77"/>
        <v>0.10500002593320643</v>
      </c>
      <c r="M211" s="57">
        <f t="shared" si="78"/>
        <v>172558.68</v>
      </c>
      <c r="N211" s="57">
        <f t="shared" si="71"/>
        <v>9500</v>
      </c>
      <c r="O211" s="57">
        <v>0</v>
      </c>
      <c r="P211" s="57">
        <v>9500</v>
      </c>
      <c r="Q211" s="57">
        <v>0</v>
      </c>
      <c r="R211" s="58">
        <v>8676.13</v>
      </c>
      <c r="S211" s="59">
        <f t="shared" si="76"/>
        <v>163882.55</v>
      </c>
      <c r="T211" s="59">
        <f t="shared" si="72"/>
        <v>0</v>
      </c>
      <c r="U211" s="59">
        <f t="shared" si="73"/>
        <v>0</v>
      </c>
      <c r="V211" s="58">
        <v>0</v>
      </c>
      <c r="W211" s="59">
        <v>0</v>
      </c>
      <c r="X211" s="59">
        <v>0</v>
      </c>
      <c r="Y211" s="59">
        <v>0</v>
      </c>
      <c r="Z211" s="90">
        <f t="shared" si="74"/>
        <v>0</v>
      </c>
      <c r="AA211" s="130">
        <f t="shared" si="75"/>
        <v>172558.68</v>
      </c>
      <c r="AB211" s="144">
        <f t="shared" si="80"/>
        <v>0</v>
      </c>
      <c r="AC211" s="145"/>
    </row>
    <row r="212" spans="1:29" s="147" customFormat="1" ht="48">
      <c r="A212" s="54">
        <v>97</v>
      </c>
      <c r="B212" s="148" t="s">
        <v>1006</v>
      </c>
      <c r="C212" s="107"/>
      <c r="D212" s="148" t="s">
        <v>1007</v>
      </c>
      <c r="E212" s="148" t="s">
        <v>1008</v>
      </c>
      <c r="F212" s="148" t="s">
        <v>1009</v>
      </c>
      <c r="G212" s="150">
        <v>90067</v>
      </c>
      <c r="H212" s="97">
        <f t="shared" si="66"/>
        <v>76556.95</v>
      </c>
      <c r="I212" s="97">
        <f t="shared" si="67"/>
        <v>76556.95</v>
      </c>
      <c r="J212" s="97">
        <f t="shared" si="68"/>
        <v>0</v>
      </c>
      <c r="K212" s="57">
        <v>9457.03</v>
      </c>
      <c r="L212" s="77">
        <f t="shared" si="77"/>
        <v>0.10499994448577171</v>
      </c>
      <c r="M212" s="57">
        <f t="shared" si="78"/>
        <v>80609.97</v>
      </c>
      <c r="N212" s="57">
        <f t="shared" si="71"/>
        <v>0</v>
      </c>
      <c r="O212" s="57">
        <v>0</v>
      </c>
      <c r="P212" s="57">
        <v>0</v>
      </c>
      <c r="Q212" s="57">
        <v>0</v>
      </c>
      <c r="R212" s="58">
        <f aca="true" t="shared" si="82" ref="R212:R224">ROUND(G212*4.5%-T212,2)</f>
        <v>4053.02</v>
      </c>
      <c r="S212" s="59">
        <f t="shared" si="76"/>
        <v>76556.95</v>
      </c>
      <c r="T212" s="59">
        <f t="shared" si="72"/>
        <v>0</v>
      </c>
      <c r="U212" s="59">
        <f t="shared" si="73"/>
        <v>0</v>
      </c>
      <c r="V212" s="58"/>
      <c r="W212" s="59"/>
      <c r="X212" s="59"/>
      <c r="Y212" s="59"/>
      <c r="Z212" s="90">
        <f t="shared" si="74"/>
        <v>0</v>
      </c>
      <c r="AA212" s="130">
        <f t="shared" si="75"/>
        <v>80609.97</v>
      </c>
      <c r="AB212" s="144">
        <f t="shared" si="80"/>
        <v>0</v>
      </c>
      <c r="AC212" s="145"/>
    </row>
    <row r="213" spans="1:29" s="147" customFormat="1" ht="48">
      <c r="A213" s="61">
        <v>98</v>
      </c>
      <c r="B213" s="107" t="s">
        <v>1010</v>
      </c>
      <c r="C213" s="107"/>
      <c r="D213" s="107" t="s">
        <v>1011</v>
      </c>
      <c r="E213" s="107" t="s">
        <v>1012</v>
      </c>
      <c r="F213" s="107" t="s">
        <v>1013</v>
      </c>
      <c r="G213" s="116">
        <v>88211</v>
      </c>
      <c r="H213" s="97">
        <f t="shared" si="66"/>
        <v>74979.35</v>
      </c>
      <c r="I213" s="97">
        <f t="shared" si="67"/>
        <v>74979.35</v>
      </c>
      <c r="J213" s="97">
        <f t="shared" si="68"/>
        <v>0</v>
      </c>
      <c r="K213" s="57">
        <v>9262.15</v>
      </c>
      <c r="L213" s="77">
        <f t="shared" si="77"/>
        <v>0.10499994331772682</v>
      </c>
      <c r="M213" s="57">
        <f t="shared" si="78"/>
        <v>78948.85</v>
      </c>
      <c r="N213" s="57">
        <f t="shared" si="71"/>
        <v>6773.85</v>
      </c>
      <c r="O213" s="57">
        <v>0</v>
      </c>
      <c r="P213" s="57">
        <v>6773.85</v>
      </c>
      <c r="Q213" s="57">
        <v>0</v>
      </c>
      <c r="R213" s="58">
        <f t="shared" si="82"/>
        <v>3969.5</v>
      </c>
      <c r="S213" s="59">
        <f t="shared" si="76"/>
        <v>74979.35</v>
      </c>
      <c r="T213" s="59">
        <f t="shared" si="72"/>
        <v>0</v>
      </c>
      <c r="U213" s="59">
        <f t="shared" si="73"/>
        <v>0</v>
      </c>
      <c r="V213" s="58"/>
      <c r="W213" s="59"/>
      <c r="X213" s="59"/>
      <c r="Y213" s="59"/>
      <c r="Z213" s="90">
        <f t="shared" si="74"/>
        <v>0</v>
      </c>
      <c r="AA213" s="130">
        <f t="shared" si="75"/>
        <v>78948.85</v>
      </c>
      <c r="AB213" s="144">
        <f t="shared" si="80"/>
        <v>0</v>
      </c>
      <c r="AC213" s="145"/>
    </row>
    <row r="214" spans="1:29" s="147" customFormat="1" ht="60">
      <c r="A214" s="54">
        <v>99</v>
      </c>
      <c r="B214" s="107" t="s">
        <v>1014</v>
      </c>
      <c r="C214" s="107"/>
      <c r="D214" s="107" t="s">
        <v>1015</v>
      </c>
      <c r="E214" s="107" t="s">
        <v>1016</v>
      </c>
      <c r="F214" s="107" t="s">
        <v>1017</v>
      </c>
      <c r="G214" s="116">
        <v>91819</v>
      </c>
      <c r="H214" s="97">
        <f t="shared" si="66"/>
        <v>78046.15</v>
      </c>
      <c r="I214" s="97">
        <f t="shared" si="67"/>
        <v>78046.15000000001</v>
      </c>
      <c r="J214" s="97">
        <f t="shared" si="68"/>
        <v>0</v>
      </c>
      <c r="K214" s="57">
        <v>9640.99</v>
      </c>
      <c r="L214" s="77">
        <f t="shared" si="77"/>
        <v>0.10499994554503969</v>
      </c>
      <c r="M214" s="57">
        <f t="shared" si="78"/>
        <v>82178.01</v>
      </c>
      <c r="N214" s="57">
        <f t="shared" si="71"/>
        <v>13752</v>
      </c>
      <c r="O214" s="57">
        <v>0</v>
      </c>
      <c r="P214" s="57">
        <v>4404</v>
      </c>
      <c r="Q214" s="57">
        <v>9348</v>
      </c>
      <c r="R214" s="58">
        <f t="shared" si="82"/>
        <v>2729.66</v>
      </c>
      <c r="S214" s="59">
        <f aca="true" t="shared" si="83" ref="S214:S224">ROUND(G214*85%-U214,2)</f>
        <v>70100.35</v>
      </c>
      <c r="T214" s="59">
        <f t="shared" si="72"/>
        <v>1402.2</v>
      </c>
      <c r="U214" s="59">
        <f t="shared" si="73"/>
        <v>7945.8</v>
      </c>
      <c r="V214" s="58"/>
      <c r="W214" s="59"/>
      <c r="X214" s="59"/>
      <c r="Y214" s="59"/>
      <c r="Z214" s="90">
        <f t="shared" si="74"/>
        <v>0</v>
      </c>
      <c r="AA214" s="130">
        <f t="shared" si="75"/>
        <v>82178.01000000001</v>
      </c>
      <c r="AB214" s="144">
        <f t="shared" si="80"/>
        <v>-1.4551915228366852E-11</v>
      </c>
      <c r="AC214" s="145"/>
    </row>
    <row r="215" spans="1:29" s="147" customFormat="1" ht="120">
      <c r="A215" s="61">
        <v>100</v>
      </c>
      <c r="B215" s="107" t="s">
        <v>1018</v>
      </c>
      <c r="C215" s="107"/>
      <c r="D215" s="107" t="s">
        <v>1019</v>
      </c>
      <c r="E215" s="107" t="s">
        <v>1020</v>
      </c>
      <c r="F215" s="107" t="s">
        <v>1021</v>
      </c>
      <c r="G215" s="116">
        <v>93225</v>
      </c>
      <c r="H215" s="97">
        <f t="shared" si="66"/>
        <v>79241.25</v>
      </c>
      <c r="I215" s="97">
        <f t="shared" si="67"/>
        <v>79241.25</v>
      </c>
      <c r="J215" s="97">
        <f t="shared" si="68"/>
        <v>0</v>
      </c>
      <c r="K215" s="57">
        <v>9788.62</v>
      </c>
      <c r="L215" s="77">
        <f t="shared" si="77"/>
        <v>0.10499994636631806</v>
      </c>
      <c r="M215" s="57">
        <f t="shared" si="78"/>
        <v>83436.38</v>
      </c>
      <c r="N215" s="57">
        <f t="shared" si="71"/>
        <v>9776.99</v>
      </c>
      <c r="O215" s="57">
        <v>0</v>
      </c>
      <c r="P215" s="57">
        <v>6086.41</v>
      </c>
      <c r="Q215" s="57">
        <v>3690.58</v>
      </c>
      <c r="R215" s="58">
        <f t="shared" si="82"/>
        <v>3641.54</v>
      </c>
      <c r="S215" s="59">
        <f t="shared" si="83"/>
        <v>76104.26</v>
      </c>
      <c r="T215" s="59">
        <f t="shared" si="72"/>
        <v>553.59</v>
      </c>
      <c r="U215" s="59">
        <f t="shared" si="73"/>
        <v>3136.99</v>
      </c>
      <c r="V215" s="58"/>
      <c r="W215" s="59"/>
      <c r="X215" s="59"/>
      <c r="Y215" s="59"/>
      <c r="Z215" s="90">
        <f t="shared" si="74"/>
        <v>0</v>
      </c>
      <c r="AA215" s="130">
        <f t="shared" si="75"/>
        <v>83436.37999999999</v>
      </c>
      <c r="AB215" s="144">
        <f t="shared" si="80"/>
        <v>1.6370904631912708E-11</v>
      </c>
      <c r="AC215" s="145"/>
    </row>
    <row r="216" spans="1:29" s="147" customFormat="1" ht="36">
      <c r="A216" s="54">
        <v>101</v>
      </c>
      <c r="B216" s="107" t="s">
        <v>1022</v>
      </c>
      <c r="C216" s="107"/>
      <c r="D216" s="107" t="s">
        <v>1023</v>
      </c>
      <c r="E216" s="107" t="s">
        <v>1024</v>
      </c>
      <c r="F216" s="107" t="s">
        <v>1025</v>
      </c>
      <c r="G216" s="116">
        <v>130050</v>
      </c>
      <c r="H216" s="97">
        <f t="shared" si="66"/>
        <v>110542.5</v>
      </c>
      <c r="I216" s="97">
        <f t="shared" si="67"/>
        <v>110542.5</v>
      </c>
      <c r="J216" s="97">
        <f t="shared" si="68"/>
        <v>0</v>
      </c>
      <c r="K216" s="57">
        <f>G216*10.5%</f>
        <v>13655.25</v>
      </c>
      <c r="L216" s="77">
        <f t="shared" si="77"/>
        <v>0.105</v>
      </c>
      <c r="M216" s="57">
        <f t="shared" si="78"/>
        <v>116394.75</v>
      </c>
      <c r="N216" s="57">
        <f t="shared" si="71"/>
        <v>14244.75</v>
      </c>
      <c r="O216" s="57">
        <v>0</v>
      </c>
      <c r="P216" s="57">
        <v>14244.75</v>
      </c>
      <c r="Q216" s="57">
        <v>0</v>
      </c>
      <c r="R216" s="58">
        <f t="shared" si="82"/>
        <v>5852.25</v>
      </c>
      <c r="S216" s="59">
        <f t="shared" si="83"/>
        <v>110542.5</v>
      </c>
      <c r="T216" s="59">
        <f t="shared" si="72"/>
        <v>0</v>
      </c>
      <c r="U216" s="59">
        <f t="shared" si="73"/>
        <v>0</v>
      </c>
      <c r="V216" s="58"/>
      <c r="W216" s="59"/>
      <c r="X216" s="59"/>
      <c r="Y216" s="59"/>
      <c r="Z216" s="90">
        <f t="shared" si="74"/>
        <v>0</v>
      </c>
      <c r="AA216" s="130">
        <f t="shared" si="75"/>
        <v>116394.75</v>
      </c>
      <c r="AB216" s="144">
        <f t="shared" si="80"/>
        <v>0</v>
      </c>
      <c r="AC216" s="145"/>
    </row>
    <row r="217" spans="1:29" s="147" customFormat="1" ht="48">
      <c r="A217" s="61">
        <v>102</v>
      </c>
      <c r="B217" s="107" t="s">
        <v>1026</v>
      </c>
      <c r="C217" s="107"/>
      <c r="D217" s="107" t="s">
        <v>1027</v>
      </c>
      <c r="E217" s="107" t="s">
        <v>1028</v>
      </c>
      <c r="F217" s="107" t="s">
        <v>1029</v>
      </c>
      <c r="G217" s="116">
        <v>101279</v>
      </c>
      <c r="H217" s="97">
        <f t="shared" si="66"/>
        <v>86087.15</v>
      </c>
      <c r="I217" s="97">
        <f t="shared" si="67"/>
        <v>86087.15</v>
      </c>
      <c r="J217" s="97">
        <f t="shared" si="68"/>
        <v>0</v>
      </c>
      <c r="K217" s="57">
        <v>10634.29</v>
      </c>
      <c r="L217" s="77">
        <f t="shared" si="77"/>
        <v>0.10499995063142409</v>
      </c>
      <c r="M217" s="57">
        <f t="shared" si="78"/>
        <v>90644.70999999999</v>
      </c>
      <c r="N217" s="57">
        <f t="shared" si="71"/>
        <v>8400</v>
      </c>
      <c r="O217" s="57">
        <v>0</v>
      </c>
      <c r="P217" s="57">
        <v>8400</v>
      </c>
      <c r="Q217" s="57">
        <v>0</v>
      </c>
      <c r="R217" s="58">
        <f t="shared" si="82"/>
        <v>4557.56</v>
      </c>
      <c r="S217" s="59">
        <f t="shared" si="83"/>
        <v>86087.15</v>
      </c>
      <c r="T217" s="59">
        <f t="shared" si="72"/>
        <v>0</v>
      </c>
      <c r="U217" s="59">
        <f t="shared" si="73"/>
        <v>0</v>
      </c>
      <c r="V217" s="58"/>
      <c r="W217" s="59"/>
      <c r="X217" s="59"/>
      <c r="Y217" s="59"/>
      <c r="Z217" s="90">
        <f t="shared" si="74"/>
        <v>0</v>
      </c>
      <c r="AA217" s="130">
        <f t="shared" si="75"/>
        <v>90644.70999999999</v>
      </c>
      <c r="AB217" s="144">
        <f t="shared" si="80"/>
        <v>0</v>
      </c>
      <c r="AC217" s="145"/>
    </row>
    <row r="218" spans="1:29" s="147" customFormat="1" ht="36">
      <c r="A218" s="54">
        <v>103</v>
      </c>
      <c r="B218" s="107" t="s">
        <v>1030</v>
      </c>
      <c r="C218" s="107"/>
      <c r="D218" s="107" t="s">
        <v>1031</v>
      </c>
      <c r="E218" s="107" t="s">
        <v>1032</v>
      </c>
      <c r="F218" s="107" t="s">
        <v>1033</v>
      </c>
      <c r="G218" s="116">
        <v>91044</v>
      </c>
      <c r="H218" s="97">
        <f t="shared" si="66"/>
        <v>77387.4</v>
      </c>
      <c r="I218" s="97">
        <f t="shared" si="67"/>
        <v>77387.4</v>
      </c>
      <c r="J218" s="97">
        <f t="shared" si="68"/>
        <v>0</v>
      </c>
      <c r="K218" s="57">
        <v>9559.62</v>
      </c>
      <c r="L218" s="77">
        <f t="shared" si="77"/>
        <v>0.10500000000000001</v>
      </c>
      <c r="M218" s="57">
        <f t="shared" si="78"/>
        <v>81484.38</v>
      </c>
      <c r="N218" s="57">
        <f t="shared" si="71"/>
        <v>51</v>
      </c>
      <c r="O218" s="57">
        <v>0</v>
      </c>
      <c r="P218" s="57">
        <v>51</v>
      </c>
      <c r="Q218" s="57">
        <v>0</v>
      </c>
      <c r="R218" s="58">
        <f t="shared" si="82"/>
        <v>4096.98</v>
      </c>
      <c r="S218" s="59">
        <f t="shared" si="83"/>
        <v>77387.4</v>
      </c>
      <c r="T218" s="59">
        <f t="shared" si="72"/>
        <v>0</v>
      </c>
      <c r="U218" s="59">
        <f t="shared" si="73"/>
        <v>0</v>
      </c>
      <c r="V218" s="58"/>
      <c r="W218" s="59"/>
      <c r="X218" s="59"/>
      <c r="Y218" s="59"/>
      <c r="Z218" s="90">
        <f t="shared" si="74"/>
        <v>0</v>
      </c>
      <c r="AA218" s="130">
        <f t="shared" si="75"/>
        <v>81484.37999999999</v>
      </c>
      <c r="AB218" s="144">
        <f t="shared" si="80"/>
        <v>1.4551915228366852E-11</v>
      </c>
      <c r="AC218" s="145"/>
    </row>
    <row r="219" spans="1:29" s="147" customFormat="1" ht="48">
      <c r="A219" s="61">
        <v>104</v>
      </c>
      <c r="B219" s="148" t="s">
        <v>1034</v>
      </c>
      <c r="C219" s="107"/>
      <c r="D219" s="148" t="s">
        <v>1035</v>
      </c>
      <c r="E219" s="148" t="s">
        <v>1036</v>
      </c>
      <c r="F219" s="148" t="s">
        <v>1037</v>
      </c>
      <c r="G219" s="149">
        <v>113094</v>
      </c>
      <c r="H219" s="97">
        <f t="shared" si="66"/>
        <v>96129.9</v>
      </c>
      <c r="I219" s="97">
        <f t="shared" si="67"/>
        <v>96129.9</v>
      </c>
      <c r="J219" s="97">
        <f t="shared" si="68"/>
        <v>0</v>
      </c>
      <c r="K219" s="57">
        <v>11874.87</v>
      </c>
      <c r="L219" s="77">
        <f t="shared" si="77"/>
        <v>0.10500000000000001</v>
      </c>
      <c r="M219" s="57">
        <f t="shared" si="78"/>
        <v>101219.13</v>
      </c>
      <c r="N219" s="57">
        <f t="shared" si="71"/>
        <v>4795</v>
      </c>
      <c r="O219" s="57">
        <v>0</v>
      </c>
      <c r="P219" s="57">
        <v>4795</v>
      </c>
      <c r="Q219" s="57">
        <v>0</v>
      </c>
      <c r="R219" s="58">
        <f t="shared" si="82"/>
        <v>5089.23</v>
      </c>
      <c r="S219" s="59">
        <f t="shared" si="83"/>
        <v>96129.9</v>
      </c>
      <c r="T219" s="59">
        <f t="shared" si="72"/>
        <v>0</v>
      </c>
      <c r="U219" s="59">
        <f t="shared" si="73"/>
        <v>0</v>
      </c>
      <c r="V219" s="58"/>
      <c r="W219" s="59"/>
      <c r="X219" s="59"/>
      <c r="Y219" s="59"/>
      <c r="Z219" s="90">
        <f t="shared" si="74"/>
        <v>0</v>
      </c>
      <c r="AA219" s="130">
        <f t="shared" si="75"/>
        <v>101219.12999999999</v>
      </c>
      <c r="AB219" s="144">
        <f t="shared" si="80"/>
        <v>1.4551915228366852E-11</v>
      </c>
      <c r="AC219" s="145"/>
    </row>
    <row r="220" spans="1:29" s="147" customFormat="1" ht="36">
      <c r="A220" s="54">
        <v>105</v>
      </c>
      <c r="B220" s="102" t="s">
        <v>1038</v>
      </c>
      <c r="C220" s="107"/>
      <c r="D220" s="102" t="s">
        <v>1039</v>
      </c>
      <c r="E220" s="110" t="s">
        <v>1040</v>
      </c>
      <c r="F220" s="110" t="s">
        <v>1041</v>
      </c>
      <c r="G220" s="115">
        <v>87845</v>
      </c>
      <c r="H220" s="97">
        <f t="shared" si="66"/>
        <v>74668.25</v>
      </c>
      <c r="I220" s="97">
        <f t="shared" si="67"/>
        <v>74668.25</v>
      </c>
      <c r="J220" s="97">
        <f t="shared" si="68"/>
        <v>0</v>
      </c>
      <c r="K220" s="57">
        <v>9223.72</v>
      </c>
      <c r="L220" s="77">
        <f t="shared" si="77"/>
        <v>0.10499994308156411</v>
      </c>
      <c r="M220" s="57">
        <f t="shared" si="78"/>
        <v>78621.28</v>
      </c>
      <c r="N220" s="57">
        <f t="shared" si="71"/>
        <v>8472.83</v>
      </c>
      <c r="O220" s="57">
        <v>0</v>
      </c>
      <c r="P220" s="57">
        <v>8472.83</v>
      </c>
      <c r="Q220" s="57">
        <v>0</v>
      </c>
      <c r="R220" s="58">
        <f t="shared" si="82"/>
        <v>3953.03</v>
      </c>
      <c r="S220" s="59">
        <f t="shared" si="83"/>
        <v>74668.25</v>
      </c>
      <c r="T220" s="59">
        <f t="shared" si="72"/>
        <v>0</v>
      </c>
      <c r="U220" s="59">
        <f t="shared" si="73"/>
        <v>0</v>
      </c>
      <c r="V220" s="58"/>
      <c r="W220" s="59"/>
      <c r="X220" s="59"/>
      <c r="Y220" s="59"/>
      <c r="Z220" s="90">
        <f t="shared" si="74"/>
        <v>0</v>
      </c>
      <c r="AA220" s="130">
        <f t="shared" si="75"/>
        <v>78621.28</v>
      </c>
      <c r="AB220" s="144">
        <f t="shared" si="80"/>
        <v>0</v>
      </c>
      <c r="AC220" s="145"/>
    </row>
    <row r="221" spans="1:29" s="147" customFormat="1" ht="60">
      <c r="A221" s="61">
        <v>106</v>
      </c>
      <c r="B221" s="148" t="s">
        <v>1042</v>
      </c>
      <c r="C221" s="107"/>
      <c r="D221" s="148" t="s">
        <v>1043</v>
      </c>
      <c r="E221" s="148" t="s">
        <v>1044</v>
      </c>
      <c r="F221" s="56" t="s">
        <v>1045</v>
      </c>
      <c r="G221" s="150">
        <v>219371</v>
      </c>
      <c r="H221" s="97">
        <f t="shared" si="66"/>
        <v>186465.35</v>
      </c>
      <c r="I221" s="97">
        <f t="shared" si="67"/>
        <v>186465.35</v>
      </c>
      <c r="J221" s="97">
        <f t="shared" si="68"/>
        <v>0</v>
      </c>
      <c r="K221" s="57">
        <v>23033.95</v>
      </c>
      <c r="L221" s="77">
        <f t="shared" si="77"/>
        <v>0.10499997720756163</v>
      </c>
      <c r="M221" s="57">
        <f t="shared" si="78"/>
        <v>196337.05</v>
      </c>
      <c r="N221" s="57">
        <f t="shared" si="71"/>
        <v>13663.64</v>
      </c>
      <c r="O221" s="57">
        <v>0</v>
      </c>
      <c r="P221" s="57">
        <v>13663.64</v>
      </c>
      <c r="Q221" s="57">
        <v>0</v>
      </c>
      <c r="R221" s="58">
        <f t="shared" si="82"/>
        <v>9871.7</v>
      </c>
      <c r="S221" s="59">
        <f t="shared" si="83"/>
        <v>186465.35</v>
      </c>
      <c r="T221" s="59">
        <f t="shared" si="72"/>
        <v>0</v>
      </c>
      <c r="U221" s="59">
        <f t="shared" si="73"/>
        <v>0</v>
      </c>
      <c r="V221" s="58"/>
      <c r="W221" s="59"/>
      <c r="X221" s="59"/>
      <c r="Y221" s="59"/>
      <c r="Z221" s="90">
        <f t="shared" si="74"/>
        <v>0</v>
      </c>
      <c r="AA221" s="130">
        <f t="shared" si="75"/>
        <v>196337.05000000002</v>
      </c>
      <c r="AB221" s="144">
        <f t="shared" si="80"/>
        <v>-2.9103830456733704E-11</v>
      </c>
      <c r="AC221" s="145"/>
    </row>
    <row r="222" spans="1:29" s="147" customFormat="1" ht="48">
      <c r="A222" s="54">
        <v>107</v>
      </c>
      <c r="B222" s="148" t="s">
        <v>1046</v>
      </c>
      <c r="C222" s="107"/>
      <c r="D222" s="148" t="s">
        <v>1047</v>
      </c>
      <c r="E222" s="148" t="s">
        <v>1048</v>
      </c>
      <c r="F222" s="148" t="s">
        <v>1049</v>
      </c>
      <c r="G222" s="149">
        <v>74423</v>
      </c>
      <c r="H222" s="97">
        <f t="shared" si="66"/>
        <v>63259.55</v>
      </c>
      <c r="I222" s="97">
        <f t="shared" si="67"/>
        <v>63259.55</v>
      </c>
      <c r="J222" s="97">
        <f t="shared" si="68"/>
        <v>0</v>
      </c>
      <c r="K222" s="57">
        <v>7814.41</v>
      </c>
      <c r="L222" s="77">
        <f t="shared" si="77"/>
        <v>0.10499993281646802</v>
      </c>
      <c r="M222" s="57">
        <f t="shared" si="78"/>
        <v>66608.59</v>
      </c>
      <c r="N222" s="57">
        <f t="shared" si="71"/>
        <v>7468</v>
      </c>
      <c r="O222" s="57">
        <v>0</v>
      </c>
      <c r="P222" s="57">
        <v>3168</v>
      </c>
      <c r="Q222" s="57">
        <v>4300</v>
      </c>
      <c r="R222" s="58">
        <f t="shared" si="82"/>
        <v>2704.04</v>
      </c>
      <c r="S222" s="59">
        <f t="shared" si="83"/>
        <v>59604.55</v>
      </c>
      <c r="T222" s="59">
        <f t="shared" si="72"/>
        <v>645</v>
      </c>
      <c r="U222" s="59">
        <f t="shared" si="73"/>
        <v>3655</v>
      </c>
      <c r="V222" s="58"/>
      <c r="W222" s="59"/>
      <c r="X222" s="59"/>
      <c r="Y222" s="59"/>
      <c r="Z222" s="90">
        <f t="shared" si="74"/>
        <v>0</v>
      </c>
      <c r="AA222" s="130">
        <f t="shared" si="75"/>
        <v>66608.59</v>
      </c>
      <c r="AB222" s="144">
        <f t="shared" si="80"/>
        <v>-7.275957614183426E-12</v>
      </c>
      <c r="AC222" s="145"/>
    </row>
    <row r="223" spans="1:29" s="147" customFormat="1" ht="48">
      <c r="A223" s="54">
        <v>108</v>
      </c>
      <c r="B223" s="102" t="s">
        <v>1050</v>
      </c>
      <c r="C223" s="107"/>
      <c r="D223" s="102" t="s">
        <v>1051</v>
      </c>
      <c r="E223" s="110" t="s">
        <v>1052</v>
      </c>
      <c r="F223" s="110" t="s">
        <v>993</v>
      </c>
      <c r="G223" s="115">
        <v>214717</v>
      </c>
      <c r="H223" s="97">
        <f t="shared" si="66"/>
        <v>182509.45</v>
      </c>
      <c r="I223" s="97">
        <f t="shared" si="67"/>
        <v>182509.45</v>
      </c>
      <c r="J223" s="97">
        <f t="shared" si="68"/>
        <v>0</v>
      </c>
      <c r="K223" s="57">
        <v>22545.28</v>
      </c>
      <c r="L223" s="77">
        <f t="shared" si="77"/>
        <v>0.10499997671353456</v>
      </c>
      <c r="M223" s="57">
        <f t="shared" si="78"/>
        <v>192171.72</v>
      </c>
      <c r="N223" s="57">
        <f t="shared" si="71"/>
        <v>27040</v>
      </c>
      <c r="O223" s="57">
        <v>0</v>
      </c>
      <c r="P223" s="57">
        <v>27040</v>
      </c>
      <c r="Q223" s="57">
        <v>0</v>
      </c>
      <c r="R223" s="58">
        <f t="shared" si="82"/>
        <v>9662.27</v>
      </c>
      <c r="S223" s="59">
        <f t="shared" si="83"/>
        <v>182509.45</v>
      </c>
      <c r="T223" s="59">
        <f t="shared" si="72"/>
        <v>0</v>
      </c>
      <c r="U223" s="59">
        <f t="shared" si="73"/>
        <v>0</v>
      </c>
      <c r="V223" s="58"/>
      <c r="W223" s="59"/>
      <c r="X223" s="59"/>
      <c r="Y223" s="59"/>
      <c r="Z223" s="90">
        <f t="shared" si="74"/>
        <v>0</v>
      </c>
      <c r="AA223" s="130">
        <f t="shared" si="75"/>
        <v>192171.72</v>
      </c>
      <c r="AB223" s="144">
        <f t="shared" si="80"/>
        <v>0</v>
      </c>
      <c r="AC223" s="145"/>
    </row>
    <row r="224" spans="1:29" s="147" customFormat="1" ht="60">
      <c r="A224" s="54">
        <v>109</v>
      </c>
      <c r="B224" s="107" t="s">
        <v>1053</v>
      </c>
      <c r="C224" s="107"/>
      <c r="D224" s="107" t="s">
        <v>1054</v>
      </c>
      <c r="E224" s="107" t="s">
        <v>1055</v>
      </c>
      <c r="F224" s="107" t="s">
        <v>1056</v>
      </c>
      <c r="G224" s="116">
        <v>99316</v>
      </c>
      <c r="H224" s="97">
        <f t="shared" si="66"/>
        <v>84418.6</v>
      </c>
      <c r="I224" s="97">
        <f t="shared" si="67"/>
        <v>84418.6</v>
      </c>
      <c r="J224" s="97">
        <f t="shared" si="68"/>
        <v>0</v>
      </c>
      <c r="K224" s="57">
        <f>G224*10.5%</f>
        <v>10428.18</v>
      </c>
      <c r="L224" s="77">
        <f t="shared" si="77"/>
        <v>0.105</v>
      </c>
      <c r="M224" s="57">
        <f t="shared" si="78"/>
        <v>88887.82</v>
      </c>
      <c r="N224" s="57">
        <f t="shared" si="71"/>
        <v>6600</v>
      </c>
      <c r="O224" s="57">
        <v>0</v>
      </c>
      <c r="P224" s="57">
        <v>6600</v>
      </c>
      <c r="Q224" s="57">
        <v>0</v>
      </c>
      <c r="R224" s="58">
        <f t="shared" si="82"/>
        <v>4469.22</v>
      </c>
      <c r="S224" s="59">
        <f t="shared" si="83"/>
        <v>84418.6</v>
      </c>
      <c r="T224" s="59">
        <f t="shared" si="72"/>
        <v>0</v>
      </c>
      <c r="U224" s="59">
        <f t="shared" si="73"/>
        <v>0</v>
      </c>
      <c r="V224" s="58"/>
      <c r="W224" s="59"/>
      <c r="X224" s="59"/>
      <c r="Y224" s="59"/>
      <c r="Z224" s="90">
        <f t="shared" si="74"/>
        <v>0</v>
      </c>
      <c r="AA224" s="130">
        <f t="shared" si="75"/>
        <v>88887.82</v>
      </c>
      <c r="AB224" s="144">
        <f t="shared" si="80"/>
        <v>0</v>
      </c>
      <c r="AC224" s="145"/>
    </row>
    <row r="225" spans="1:28" s="49" customFormat="1" ht="23.25" customHeight="1">
      <c r="A225" s="185" t="s">
        <v>14</v>
      </c>
      <c r="B225" s="186"/>
      <c r="C225" s="186"/>
      <c r="D225" s="186"/>
      <c r="E225" s="187"/>
      <c r="F225" s="157"/>
      <c r="G225" s="158">
        <f>SUM(G116:G224)</f>
        <v>18181211.810000002</v>
      </c>
      <c r="H225" s="91"/>
      <c r="I225" s="91"/>
      <c r="J225" s="91"/>
      <c r="K225" s="158">
        <f aca="true" t="shared" si="84" ref="K225:AB225">SUM(K116:K224)</f>
        <v>1909027.0649999985</v>
      </c>
      <c r="L225" s="158">
        <f t="shared" si="84"/>
        <v>11.339998261999165</v>
      </c>
      <c r="M225" s="158">
        <f t="shared" si="84"/>
        <v>16272184.74</v>
      </c>
      <c r="N225" s="158">
        <f t="shared" si="84"/>
        <v>644284.9299999999</v>
      </c>
      <c r="O225" s="158">
        <f t="shared" si="84"/>
        <v>0</v>
      </c>
      <c r="P225" s="158">
        <f t="shared" si="84"/>
        <v>547068.36</v>
      </c>
      <c r="Q225" s="158">
        <f t="shared" si="84"/>
        <v>97216.56999999999</v>
      </c>
      <c r="R225" s="158">
        <f t="shared" si="84"/>
        <v>803572.2300000001</v>
      </c>
      <c r="S225" s="158">
        <f t="shared" si="84"/>
        <v>15371395.94</v>
      </c>
      <c r="T225" s="158">
        <f t="shared" si="84"/>
        <v>14582.49</v>
      </c>
      <c r="U225" s="158">
        <f t="shared" si="84"/>
        <v>82634.08</v>
      </c>
      <c r="V225" s="100">
        <f t="shared" si="84"/>
        <v>0</v>
      </c>
      <c r="W225" s="100">
        <f t="shared" si="84"/>
        <v>0</v>
      </c>
      <c r="X225" s="100">
        <f t="shared" si="84"/>
        <v>0</v>
      </c>
      <c r="Y225" s="100">
        <f t="shared" si="84"/>
        <v>0</v>
      </c>
      <c r="Z225" s="100">
        <f t="shared" si="84"/>
        <v>0</v>
      </c>
      <c r="AA225" s="100">
        <f t="shared" si="84"/>
        <v>16272184.74</v>
      </c>
      <c r="AB225" s="100">
        <f t="shared" si="84"/>
        <v>-3.637978807091713E-10</v>
      </c>
    </row>
    <row r="226" spans="1:28" s="49" customFormat="1" ht="23.25" customHeight="1">
      <c r="A226" s="185" t="s">
        <v>1057</v>
      </c>
      <c r="B226" s="186"/>
      <c r="C226" s="186"/>
      <c r="D226" s="186"/>
      <c r="E226" s="187"/>
      <c r="F226" s="157"/>
      <c r="G226" s="158">
        <f>G225+G114</f>
        <v>38740532.2</v>
      </c>
      <c r="H226" s="158">
        <f aca="true" t="shared" si="85" ref="H226:U226">H225+H114</f>
        <v>17475422.330000006</v>
      </c>
      <c r="I226" s="158">
        <f t="shared" si="85"/>
        <v>17475422.330000006</v>
      </c>
      <c r="J226" s="158">
        <f t="shared" si="85"/>
        <v>0</v>
      </c>
      <c r="K226" s="158">
        <f t="shared" si="85"/>
        <v>4067755.5249999994</v>
      </c>
      <c r="L226" s="158">
        <f t="shared" si="85"/>
        <v>22.574996593226363</v>
      </c>
      <c r="M226" s="158">
        <f t="shared" si="85"/>
        <v>34672776.669999994</v>
      </c>
      <c r="N226" s="158">
        <f t="shared" si="85"/>
        <v>1235727.71</v>
      </c>
      <c r="O226" s="158">
        <f t="shared" si="85"/>
        <v>810.4100000000001</v>
      </c>
      <c r="P226" s="158">
        <f t="shared" si="85"/>
        <v>1080200.73</v>
      </c>
      <c r="Q226" s="158">
        <f t="shared" si="85"/>
        <v>154716.57</v>
      </c>
      <c r="R226" s="158">
        <f t="shared" si="85"/>
        <v>1720116.8299999996</v>
      </c>
      <c r="S226" s="158">
        <f t="shared" si="85"/>
        <v>32797943.270000003</v>
      </c>
      <c r="T226" s="158">
        <f t="shared" si="85"/>
        <v>23207.489999999998</v>
      </c>
      <c r="U226" s="158">
        <f t="shared" si="85"/>
        <v>131509.08000000002</v>
      </c>
      <c r="V226" s="100">
        <f>SUM(V117:V225)</f>
        <v>0</v>
      </c>
      <c r="W226" s="100">
        <f>SUM(W117:W225)</f>
        <v>0</v>
      </c>
      <c r="X226" s="100">
        <f>SUM(X117:X225)</f>
        <v>0</v>
      </c>
      <c r="Y226" s="100">
        <f>SUM(Y117:Y225)</f>
        <v>0</v>
      </c>
      <c r="Z226" s="100">
        <f>SUM(Z117:Z225)</f>
        <v>0</v>
      </c>
      <c r="AA226" s="100">
        <f>SUM(AA117:AA225)</f>
        <v>32419519.66</v>
      </c>
      <c r="AB226" s="100">
        <f>SUM(AB117:AB225)</f>
        <v>-7.421476766467094E-10</v>
      </c>
    </row>
    <row r="227" spans="1:28" ht="54.75" customHeight="1">
      <c r="A227" s="160"/>
      <c r="B227" s="9"/>
      <c r="C227" s="9"/>
      <c r="D227" s="9"/>
      <c r="E227" s="9"/>
      <c r="F227" s="9"/>
      <c r="G227" s="14"/>
      <c r="H227" s="78"/>
      <c r="I227" s="78"/>
      <c r="J227" s="78"/>
      <c r="K227" s="14"/>
      <c r="L227" s="78"/>
      <c r="M227" s="37"/>
      <c r="N227" s="15"/>
      <c r="O227" s="15"/>
      <c r="P227" s="15"/>
      <c r="Q227" s="15"/>
      <c r="R227" s="10"/>
      <c r="S227" s="11"/>
      <c r="T227" s="11"/>
      <c r="U227" s="11"/>
      <c r="V227" s="10"/>
      <c r="W227" s="11"/>
      <c r="X227" s="11"/>
      <c r="Y227" s="11"/>
      <c r="Z227" s="92"/>
      <c r="AA227" s="92"/>
      <c r="AB227" s="135"/>
    </row>
    <row r="228" spans="1:28" ht="66.75" customHeight="1">
      <c r="A228" s="161"/>
      <c r="B228" s="9"/>
      <c r="C228" s="9"/>
      <c r="D228" s="9"/>
      <c r="E228" s="9"/>
      <c r="F228" s="9"/>
      <c r="G228" s="14"/>
      <c r="H228" s="78"/>
      <c r="I228" s="78"/>
      <c r="J228" s="78"/>
      <c r="K228" s="14"/>
      <c r="L228" s="78"/>
      <c r="M228" s="37"/>
      <c r="N228" s="15"/>
      <c r="O228" s="15"/>
      <c r="P228" s="15"/>
      <c r="Q228" s="15"/>
      <c r="R228" s="10"/>
      <c r="S228" s="11"/>
      <c r="T228" s="11"/>
      <c r="U228" s="11"/>
      <c r="V228" s="10"/>
      <c r="W228" s="11"/>
      <c r="X228" s="11"/>
      <c r="Y228" s="11"/>
      <c r="Z228" s="92"/>
      <c r="AA228" s="92"/>
      <c r="AB228" s="135"/>
    </row>
    <row r="229" spans="1:28" ht="66" customHeight="1">
      <c r="A229" s="160"/>
      <c r="B229" s="9"/>
      <c r="C229" s="9"/>
      <c r="D229" s="9"/>
      <c r="E229" s="9"/>
      <c r="F229" s="9"/>
      <c r="G229" s="14"/>
      <c r="H229" s="78"/>
      <c r="I229" s="78"/>
      <c r="J229" s="78"/>
      <c r="K229" s="14"/>
      <c r="L229" s="78"/>
      <c r="M229" s="37"/>
      <c r="N229" s="15"/>
      <c r="O229" s="15"/>
      <c r="P229" s="15"/>
      <c r="Q229" s="15"/>
      <c r="R229" s="10"/>
      <c r="S229" s="11"/>
      <c r="T229" s="11"/>
      <c r="U229" s="11"/>
      <c r="V229" s="10"/>
      <c r="W229" s="11"/>
      <c r="X229" s="11"/>
      <c r="Y229" s="11"/>
      <c r="Z229" s="92"/>
      <c r="AA229" s="92"/>
      <c r="AB229" s="135"/>
    </row>
    <row r="230" spans="1:28" ht="54.75" customHeight="1">
      <c r="A230" s="161"/>
      <c r="B230" s="9"/>
      <c r="C230" s="9"/>
      <c r="D230" s="9"/>
      <c r="E230" s="9"/>
      <c r="F230" s="9"/>
      <c r="G230" s="14"/>
      <c r="H230" s="78"/>
      <c r="I230" s="78"/>
      <c r="J230" s="78"/>
      <c r="K230" s="14"/>
      <c r="L230" s="78"/>
      <c r="M230" s="37"/>
      <c r="N230" s="15"/>
      <c r="O230" s="15"/>
      <c r="P230" s="15"/>
      <c r="Q230" s="15"/>
      <c r="R230" s="10"/>
      <c r="S230" s="11"/>
      <c r="T230" s="11"/>
      <c r="U230" s="11"/>
      <c r="V230" s="10"/>
      <c r="W230" s="11"/>
      <c r="X230" s="11"/>
      <c r="Y230" s="11"/>
      <c r="Z230" s="92"/>
      <c r="AA230" s="92"/>
      <c r="AB230" s="135"/>
    </row>
    <row r="231" spans="1:28" ht="54.75" customHeight="1">
      <c r="A231" s="160"/>
      <c r="B231" s="9"/>
      <c r="C231" s="9"/>
      <c r="D231" s="9"/>
      <c r="E231" s="9"/>
      <c r="F231" s="9"/>
      <c r="G231" s="14"/>
      <c r="H231" s="78"/>
      <c r="I231" s="78"/>
      <c r="J231" s="78"/>
      <c r="K231" s="14"/>
      <c r="L231" s="78"/>
      <c r="M231" s="37"/>
      <c r="N231" s="15"/>
      <c r="O231" s="15"/>
      <c r="P231" s="15"/>
      <c r="Q231" s="15"/>
      <c r="R231" s="10"/>
      <c r="S231" s="11"/>
      <c r="T231" s="11"/>
      <c r="U231" s="11"/>
      <c r="V231" s="10"/>
      <c r="W231" s="11"/>
      <c r="X231" s="11"/>
      <c r="Y231" s="11"/>
      <c r="Z231" s="92"/>
      <c r="AA231" s="92"/>
      <c r="AB231" s="135"/>
    </row>
    <row r="232" spans="1:28" ht="54.75" customHeight="1">
      <c r="A232" s="161"/>
      <c r="B232" s="9"/>
      <c r="C232" s="9"/>
      <c r="D232" s="9"/>
      <c r="E232" s="9"/>
      <c r="F232" s="9"/>
      <c r="G232" s="14"/>
      <c r="H232" s="78"/>
      <c r="I232" s="78"/>
      <c r="J232" s="78"/>
      <c r="K232" s="14"/>
      <c r="L232" s="78"/>
      <c r="M232" s="37"/>
      <c r="N232" s="15"/>
      <c r="O232" s="15"/>
      <c r="P232" s="15"/>
      <c r="Q232" s="15"/>
      <c r="R232" s="10"/>
      <c r="S232" s="11"/>
      <c r="T232" s="11"/>
      <c r="U232" s="11"/>
      <c r="V232" s="10"/>
      <c r="W232" s="11"/>
      <c r="X232" s="11"/>
      <c r="Y232" s="11"/>
      <c r="Z232" s="92"/>
      <c r="AA232" s="92"/>
      <c r="AB232" s="135"/>
    </row>
    <row r="233" spans="1:28" ht="54.75" customHeight="1">
      <c r="A233" s="160"/>
      <c r="B233" s="9"/>
      <c r="C233" s="9"/>
      <c r="D233" s="9"/>
      <c r="E233" s="9"/>
      <c r="F233" s="9"/>
      <c r="G233" s="14"/>
      <c r="H233" s="78"/>
      <c r="I233" s="78"/>
      <c r="J233" s="78"/>
      <c r="K233" s="14"/>
      <c r="L233" s="78"/>
      <c r="M233" s="37"/>
      <c r="N233" s="15"/>
      <c r="O233" s="15"/>
      <c r="P233" s="15"/>
      <c r="Q233" s="15"/>
      <c r="R233" s="10"/>
      <c r="S233" s="11"/>
      <c r="T233" s="11"/>
      <c r="U233" s="11"/>
      <c r="V233" s="10"/>
      <c r="W233" s="11"/>
      <c r="X233" s="11"/>
      <c r="Y233" s="11"/>
      <c r="Z233" s="92"/>
      <c r="AA233" s="92"/>
      <c r="AB233" s="135"/>
    </row>
    <row r="234" spans="1:28" ht="69.75" customHeight="1">
      <c r="A234" s="161"/>
      <c r="B234" s="9"/>
      <c r="C234" s="9"/>
      <c r="D234" s="9"/>
      <c r="E234" s="9"/>
      <c r="F234" s="9"/>
      <c r="G234" s="14"/>
      <c r="H234" s="78"/>
      <c r="I234" s="78"/>
      <c r="J234" s="78"/>
      <c r="K234" s="14"/>
      <c r="L234" s="78"/>
      <c r="M234" s="37"/>
      <c r="N234" s="15"/>
      <c r="O234" s="15"/>
      <c r="P234" s="15"/>
      <c r="Q234" s="15"/>
      <c r="R234" s="10"/>
      <c r="S234" s="11"/>
      <c r="T234" s="11"/>
      <c r="U234" s="11"/>
      <c r="V234" s="10"/>
      <c r="W234" s="11"/>
      <c r="X234" s="11"/>
      <c r="Y234" s="11"/>
      <c r="Z234" s="92"/>
      <c r="AA234" s="92"/>
      <c r="AB234" s="135"/>
    </row>
    <row r="235" spans="1:28" ht="81.75" customHeight="1">
      <c r="A235" s="160"/>
      <c r="B235" s="9"/>
      <c r="C235" s="9"/>
      <c r="D235" s="9"/>
      <c r="E235" s="9"/>
      <c r="F235" s="9"/>
      <c r="G235" s="14"/>
      <c r="H235" s="78"/>
      <c r="I235" s="78"/>
      <c r="J235" s="78"/>
      <c r="K235" s="14"/>
      <c r="L235" s="78"/>
      <c r="M235" s="37"/>
      <c r="N235" s="15"/>
      <c r="O235" s="15"/>
      <c r="P235" s="15"/>
      <c r="Q235" s="15"/>
      <c r="R235" s="10"/>
      <c r="S235" s="11"/>
      <c r="T235" s="11"/>
      <c r="U235" s="11"/>
      <c r="V235" s="10"/>
      <c r="W235" s="11"/>
      <c r="X235" s="11"/>
      <c r="Y235" s="11"/>
      <c r="Z235" s="92"/>
      <c r="AA235" s="92"/>
      <c r="AB235" s="135"/>
    </row>
    <row r="236" spans="1:28" ht="54.75" customHeight="1">
      <c r="A236" s="161"/>
      <c r="B236" s="9"/>
      <c r="C236" s="9"/>
      <c r="D236" s="9"/>
      <c r="E236" s="9"/>
      <c r="F236" s="9"/>
      <c r="G236" s="14"/>
      <c r="H236" s="78"/>
      <c r="I236" s="78"/>
      <c r="J236" s="78"/>
      <c r="K236" s="14"/>
      <c r="L236" s="78"/>
      <c r="M236" s="37"/>
      <c r="N236" s="15"/>
      <c r="O236" s="15"/>
      <c r="P236" s="15"/>
      <c r="Q236" s="15"/>
      <c r="R236" s="10"/>
      <c r="S236" s="11"/>
      <c r="T236" s="11"/>
      <c r="U236" s="11"/>
      <c r="V236" s="10"/>
      <c r="W236" s="11"/>
      <c r="X236" s="11"/>
      <c r="Y236" s="11"/>
      <c r="Z236" s="92"/>
      <c r="AA236" s="92"/>
      <c r="AB236" s="135"/>
    </row>
    <row r="237" spans="1:28" ht="54.75" customHeight="1">
      <c r="A237" s="160"/>
      <c r="B237" s="9"/>
      <c r="C237" s="9"/>
      <c r="D237" s="9"/>
      <c r="E237" s="9"/>
      <c r="F237" s="9"/>
      <c r="G237" s="14"/>
      <c r="H237" s="78"/>
      <c r="I237" s="78"/>
      <c r="J237" s="78"/>
      <c r="K237" s="14"/>
      <c r="L237" s="78"/>
      <c r="M237" s="37"/>
      <c r="N237" s="15"/>
      <c r="O237" s="15"/>
      <c r="P237" s="15"/>
      <c r="Q237" s="15"/>
      <c r="R237" s="10"/>
      <c r="S237" s="11"/>
      <c r="T237" s="11"/>
      <c r="U237" s="11"/>
      <c r="V237" s="10"/>
      <c r="W237" s="11"/>
      <c r="X237" s="11"/>
      <c r="Y237" s="11"/>
      <c r="Z237" s="92"/>
      <c r="AA237" s="92"/>
      <c r="AB237" s="135"/>
    </row>
    <row r="238" spans="1:28" ht="58.5" customHeight="1">
      <c r="A238" s="161"/>
      <c r="B238" s="9"/>
      <c r="C238" s="9"/>
      <c r="D238" s="9"/>
      <c r="E238" s="9"/>
      <c r="F238" s="9"/>
      <c r="G238" s="14"/>
      <c r="H238" s="78"/>
      <c r="I238" s="78"/>
      <c r="J238" s="78"/>
      <c r="K238" s="14"/>
      <c r="L238" s="78"/>
      <c r="M238" s="37"/>
      <c r="N238" s="15"/>
      <c r="O238" s="15"/>
      <c r="P238" s="15"/>
      <c r="Q238" s="15"/>
      <c r="R238" s="10"/>
      <c r="S238" s="11"/>
      <c r="T238" s="11"/>
      <c r="U238" s="11"/>
      <c r="V238" s="10"/>
      <c r="W238" s="11"/>
      <c r="X238" s="11"/>
      <c r="Y238" s="11"/>
      <c r="Z238" s="92"/>
      <c r="AA238" s="92"/>
      <c r="AB238" s="135"/>
    </row>
    <row r="239" spans="1:28" ht="54.75" customHeight="1">
      <c r="A239" s="160"/>
      <c r="B239" s="9"/>
      <c r="C239" s="9"/>
      <c r="D239" s="9"/>
      <c r="E239" s="9"/>
      <c r="F239" s="9"/>
      <c r="G239" s="14"/>
      <c r="H239" s="78"/>
      <c r="I239" s="78"/>
      <c r="J239" s="78"/>
      <c r="K239" s="14"/>
      <c r="L239" s="78"/>
      <c r="M239" s="37"/>
      <c r="N239" s="15"/>
      <c r="O239" s="15"/>
      <c r="P239" s="15"/>
      <c r="Q239" s="15"/>
      <c r="R239" s="10"/>
      <c r="S239" s="11"/>
      <c r="T239" s="11"/>
      <c r="U239" s="11"/>
      <c r="V239" s="10"/>
      <c r="W239" s="11"/>
      <c r="X239" s="11"/>
      <c r="Y239" s="11"/>
      <c r="Z239" s="92"/>
      <c r="AA239" s="92"/>
      <c r="AB239" s="135"/>
    </row>
    <row r="240" spans="1:28" ht="54.75" customHeight="1">
      <c r="A240" s="161"/>
      <c r="B240" s="9"/>
      <c r="C240" s="9"/>
      <c r="D240" s="9"/>
      <c r="E240" s="9"/>
      <c r="F240" s="9"/>
      <c r="G240" s="16"/>
      <c r="H240" s="79"/>
      <c r="I240" s="79"/>
      <c r="J240" s="79"/>
      <c r="K240" s="14"/>
      <c r="L240" s="78"/>
      <c r="M240" s="37"/>
      <c r="N240" s="15"/>
      <c r="O240" s="15"/>
      <c r="P240" s="15"/>
      <c r="Q240" s="15"/>
      <c r="R240" s="10"/>
      <c r="S240" s="11"/>
      <c r="T240" s="11"/>
      <c r="U240" s="11"/>
      <c r="V240" s="10"/>
      <c r="W240" s="11"/>
      <c r="X240" s="11"/>
      <c r="Y240" s="11"/>
      <c r="Z240" s="92"/>
      <c r="AA240" s="92"/>
      <c r="AB240" s="135"/>
    </row>
    <row r="241" spans="1:28" ht="54.75" customHeight="1">
      <c r="A241" s="160"/>
      <c r="B241" s="9"/>
      <c r="C241" s="9"/>
      <c r="D241" s="9"/>
      <c r="E241" s="9"/>
      <c r="F241" s="9"/>
      <c r="G241" s="14"/>
      <c r="H241" s="78"/>
      <c r="I241" s="78"/>
      <c r="J241" s="78"/>
      <c r="K241" s="16"/>
      <c r="L241" s="79"/>
      <c r="M241" s="37"/>
      <c r="N241" s="15"/>
      <c r="O241" s="15"/>
      <c r="P241" s="15"/>
      <c r="Q241" s="15"/>
      <c r="R241" s="10"/>
      <c r="S241" s="11"/>
      <c r="T241" s="11"/>
      <c r="U241" s="11"/>
      <c r="V241" s="10"/>
      <c r="W241" s="11"/>
      <c r="X241" s="11"/>
      <c r="Y241" s="11"/>
      <c r="Z241" s="92"/>
      <c r="AA241" s="92"/>
      <c r="AB241" s="135"/>
    </row>
    <row r="242" spans="1:28" ht="61.5" customHeight="1">
      <c r="A242" s="161"/>
      <c r="B242" s="9"/>
      <c r="C242" s="9"/>
      <c r="D242" s="9"/>
      <c r="E242" s="9"/>
      <c r="F242" s="9"/>
      <c r="G242" s="14"/>
      <c r="H242" s="78"/>
      <c r="I242" s="78"/>
      <c r="J242" s="78"/>
      <c r="K242" s="14"/>
      <c r="L242" s="78"/>
      <c r="M242" s="37"/>
      <c r="N242" s="15"/>
      <c r="O242" s="15"/>
      <c r="P242" s="15"/>
      <c r="Q242" s="15"/>
      <c r="R242" s="10"/>
      <c r="S242" s="11"/>
      <c r="T242" s="11"/>
      <c r="U242" s="11"/>
      <c r="V242" s="10"/>
      <c r="W242" s="11"/>
      <c r="X242" s="11"/>
      <c r="Y242" s="11"/>
      <c r="Z242" s="92"/>
      <c r="AA242" s="92"/>
      <c r="AB242" s="135"/>
    </row>
    <row r="243" spans="1:28" ht="54.75" customHeight="1">
      <c r="A243" s="160"/>
      <c r="B243" s="9"/>
      <c r="C243" s="9"/>
      <c r="D243" s="9"/>
      <c r="E243" s="9"/>
      <c r="F243" s="9"/>
      <c r="G243" s="14"/>
      <c r="H243" s="78"/>
      <c r="I243" s="78"/>
      <c r="J243" s="78"/>
      <c r="K243" s="14"/>
      <c r="L243" s="78"/>
      <c r="M243" s="37"/>
      <c r="N243" s="15"/>
      <c r="O243" s="15"/>
      <c r="P243" s="15"/>
      <c r="Q243" s="15"/>
      <c r="R243" s="10"/>
      <c r="S243" s="11"/>
      <c r="T243" s="11"/>
      <c r="U243" s="11"/>
      <c r="V243" s="10"/>
      <c r="W243" s="11"/>
      <c r="X243" s="11"/>
      <c r="Y243" s="11"/>
      <c r="Z243" s="92"/>
      <c r="AA243" s="92"/>
      <c r="AB243" s="135"/>
    </row>
    <row r="244" spans="1:28" ht="54.75" customHeight="1">
      <c r="A244" s="161"/>
      <c r="B244" s="9"/>
      <c r="C244" s="9"/>
      <c r="D244" s="9"/>
      <c r="E244" s="9"/>
      <c r="F244" s="9"/>
      <c r="G244" s="14"/>
      <c r="H244" s="78"/>
      <c r="I244" s="78"/>
      <c r="J244" s="78"/>
      <c r="K244" s="14"/>
      <c r="L244" s="78"/>
      <c r="M244" s="37"/>
      <c r="N244" s="15"/>
      <c r="O244" s="15"/>
      <c r="P244" s="15"/>
      <c r="Q244" s="15"/>
      <c r="R244" s="10"/>
      <c r="S244" s="11"/>
      <c r="T244" s="11"/>
      <c r="U244" s="11"/>
      <c r="V244" s="10"/>
      <c r="W244" s="11"/>
      <c r="X244" s="11"/>
      <c r="Y244" s="11"/>
      <c r="Z244" s="92"/>
      <c r="AA244" s="92"/>
      <c r="AB244" s="135"/>
    </row>
    <row r="245" spans="1:28" ht="54.75" customHeight="1">
      <c r="A245" s="160"/>
      <c r="B245" s="9"/>
      <c r="C245" s="9"/>
      <c r="D245" s="9"/>
      <c r="E245" s="9"/>
      <c r="F245" s="9"/>
      <c r="G245" s="14"/>
      <c r="H245" s="78"/>
      <c r="I245" s="78"/>
      <c r="J245" s="78"/>
      <c r="K245" s="14"/>
      <c r="L245" s="78"/>
      <c r="M245" s="37"/>
      <c r="N245" s="15"/>
      <c r="O245" s="15"/>
      <c r="P245" s="15"/>
      <c r="Q245" s="15"/>
      <c r="R245" s="10"/>
      <c r="S245" s="11"/>
      <c r="T245" s="11"/>
      <c r="U245" s="11"/>
      <c r="V245" s="10"/>
      <c r="W245" s="11"/>
      <c r="X245" s="11"/>
      <c r="Y245" s="11"/>
      <c r="Z245" s="92"/>
      <c r="AA245" s="92"/>
      <c r="AB245" s="135"/>
    </row>
    <row r="246" spans="1:28" ht="54.75" customHeight="1">
      <c r="A246" s="161"/>
      <c r="B246" s="9"/>
      <c r="C246" s="9"/>
      <c r="D246" s="9"/>
      <c r="E246" s="9"/>
      <c r="F246" s="9"/>
      <c r="G246" s="14"/>
      <c r="H246" s="78"/>
      <c r="I246" s="78"/>
      <c r="J246" s="78"/>
      <c r="K246" s="14"/>
      <c r="L246" s="78"/>
      <c r="M246" s="37"/>
      <c r="N246" s="15"/>
      <c r="O246" s="15"/>
      <c r="P246" s="15"/>
      <c r="Q246" s="15"/>
      <c r="R246" s="10"/>
      <c r="S246" s="11"/>
      <c r="T246" s="11"/>
      <c r="U246" s="11"/>
      <c r="V246" s="10"/>
      <c r="W246" s="11"/>
      <c r="X246" s="11"/>
      <c r="Y246" s="11"/>
      <c r="Z246" s="92"/>
      <c r="AA246" s="92"/>
      <c r="AB246" s="135"/>
    </row>
    <row r="247" spans="1:28" ht="54.75" customHeight="1">
      <c r="A247" s="160"/>
      <c r="B247" s="9"/>
      <c r="C247" s="9"/>
      <c r="D247" s="9"/>
      <c r="E247" s="9"/>
      <c r="F247" s="9"/>
      <c r="G247" s="14"/>
      <c r="H247" s="78"/>
      <c r="I247" s="78"/>
      <c r="J247" s="78"/>
      <c r="K247" s="14"/>
      <c r="L247" s="78"/>
      <c r="M247" s="37"/>
      <c r="N247" s="15"/>
      <c r="O247" s="15"/>
      <c r="P247" s="15"/>
      <c r="Q247" s="15"/>
      <c r="R247" s="10"/>
      <c r="S247" s="11"/>
      <c r="T247" s="11"/>
      <c r="U247" s="11"/>
      <c r="V247" s="10"/>
      <c r="W247" s="11"/>
      <c r="X247" s="11"/>
      <c r="Y247" s="11"/>
      <c r="Z247" s="92"/>
      <c r="AA247" s="92"/>
      <c r="AB247" s="135"/>
    </row>
    <row r="248" spans="1:28" ht="54.75" customHeight="1">
      <c r="A248" s="161"/>
      <c r="B248" s="9"/>
      <c r="C248" s="9"/>
      <c r="D248" s="9"/>
      <c r="E248" s="9"/>
      <c r="F248" s="9"/>
      <c r="G248" s="14"/>
      <c r="H248" s="78"/>
      <c r="I248" s="78"/>
      <c r="J248" s="78"/>
      <c r="K248" s="14"/>
      <c r="L248" s="78"/>
      <c r="M248" s="37"/>
      <c r="N248" s="15"/>
      <c r="O248" s="15"/>
      <c r="P248" s="15"/>
      <c r="Q248" s="15"/>
      <c r="R248" s="10"/>
      <c r="S248" s="11"/>
      <c r="T248" s="11"/>
      <c r="U248" s="11"/>
      <c r="V248" s="10"/>
      <c r="W248" s="11"/>
      <c r="X248" s="11"/>
      <c r="Y248" s="11"/>
      <c r="Z248" s="92"/>
      <c r="AA248" s="92"/>
      <c r="AB248" s="135"/>
    </row>
    <row r="249" spans="1:28" ht="54.75" customHeight="1">
      <c r="A249" s="160"/>
      <c r="B249" s="9"/>
      <c r="C249" s="9"/>
      <c r="D249" s="9"/>
      <c r="E249" s="9"/>
      <c r="F249" s="9"/>
      <c r="G249" s="14"/>
      <c r="H249" s="78"/>
      <c r="I249" s="78"/>
      <c r="J249" s="78"/>
      <c r="K249" s="14"/>
      <c r="L249" s="78"/>
      <c r="M249" s="37"/>
      <c r="N249" s="15"/>
      <c r="O249" s="15"/>
      <c r="P249" s="15"/>
      <c r="Q249" s="15"/>
      <c r="R249" s="10"/>
      <c r="S249" s="11"/>
      <c r="T249" s="11"/>
      <c r="U249" s="11"/>
      <c r="V249" s="10"/>
      <c r="W249" s="11"/>
      <c r="X249" s="11"/>
      <c r="Y249" s="11"/>
      <c r="Z249" s="92"/>
      <c r="AA249" s="92"/>
      <c r="AB249" s="135"/>
    </row>
    <row r="250" spans="1:28" ht="54.75" customHeight="1">
      <c r="A250" s="161"/>
      <c r="B250" s="9"/>
      <c r="C250" s="9"/>
      <c r="D250" s="9"/>
      <c r="E250" s="9"/>
      <c r="F250" s="9"/>
      <c r="G250" s="14"/>
      <c r="H250" s="78"/>
      <c r="I250" s="78"/>
      <c r="J250" s="78"/>
      <c r="K250" s="14"/>
      <c r="L250" s="78"/>
      <c r="M250" s="37"/>
      <c r="N250" s="15"/>
      <c r="O250" s="15"/>
      <c r="P250" s="15"/>
      <c r="Q250" s="15"/>
      <c r="R250" s="10"/>
      <c r="S250" s="11"/>
      <c r="T250" s="11"/>
      <c r="U250" s="11"/>
      <c r="V250" s="10"/>
      <c r="W250" s="11"/>
      <c r="X250" s="11"/>
      <c r="Y250" s="11"/>
      <c r="Z250" s="92"/>
      <c r="AA250" s="92"/>
      <c r="AB250" s="135"/>
    </row>
    <row r="251" spans="1:28" ht="90" customHeight="1">
      <c r="A251" s="160"/>
      <c r="B251" s="9"/>
      <c r="C251" s="9"/>
      <c r="D251" s="9"/>
      <c r="E251" s="9"/>
      <c r="F251" s="9"/>
      <c r="G251" s="14"/>
      <c r="H251" s="78"/>
      <c r="I251" s="78"/>
      <c r="J251" s="78"/>
      <c r="K251" s="14"/>
      <c r="L251" s="78"/>
      <c r="M251" s="37"/>
      <c r="N251" s="15"/>
      <c r="O251" s="15"/>
      <c r="P251" s="15"/>
      <c r="Q251" s="15"/>
      <c r="R251" s="10"/>
      <c r="S251" s="11"/>
      <c r="T251" s="11"/>
      <c r="U251" s="11"/>
      <c r="V251" s="10"/>
      <c r="W251" s="11"/>
      <c r="X251" s="11"/>
      <c r="Y251" s="11"/>
      <c r="Z251" s="92"/>
      <c r="AA251" s="92"/>
      <c r="AB251" s="135"/>
    </row>
    <row r="252" spans="1:28" ht="54.75" customHeight="1">
      <c r="A252" s="161"/>
      <c r="B252" s="9"/>
      <c r="C252" s="9"/>
      <c r="D252" s="9"/>
      <c r="E252" s="9"/>
      <c r="F252" s="9"/>
      <c r="G252" s="14"/>
      <c r="H252" s="78"/>
      <c r="I252" s="78"/>
      <c r="J252" s="78"/>
      <c r="K252" s="14"/>
      <c r="L252" s="78"/>
      <c r="M252" s="37"/>
      <c r="N252" s="15"/>
      <c r="O252" s="15"/>
      <c r="P252" s="15"/>
      <c r="Q252" s="15"/>
      <c r="R252" s="10"/>
      <c r="S252" s="11"/>
      <c r="T252" s="11"/>
      <c r="U252" s="11"/>
      <c r="V252" s="10"/>
      <c r="W252" s="11"/>
      <c r="X252" s="11"/>
      <c r="Y252" s="11"/>
      <c r="Z252" s="92"/>
      <c r="AA252" s="92"/>
      <c r="AB252" s="135"/>
    </row>
    <row r="253" spans="1:28" ht="54.75" customHeight="1">
      <c r="A253" s="160"/>
      <c r="B253" s="9"/>
      <c r="C253" s="9"/>
      <c r="D253" s="9"/>
      <c r="E253" s="9"/>
      <c r="F253" s="9"/>
      <c r="G253" s="14"/>
      <c r="H253" s="78"/>
      <c r="I253" s="78"/>
      <c r="J253" s="78"/>
      <c r="K253" s="14"/>
      <c r="L253" s="78"/>
      <c r="M253" s="37"/>
      <c r="N253" s="15"/>
      <c r="O253" s="15"/>
      <c r="P253" s="15"/>
      <c r="Q253" s="15"/>
      <c r="R253" s="10"/>
      <c r="S253" s="11"/>
      <c r="T253" s="11"/>
      <c r="U253" s="11"/>
      <c r="V253" s="10"/>
      <c r="W253" s="11"/>
      <c r="X253" s="11"/>
      <c r="Y253" s="11"/>
      <c r="Z253" s="92"/>
      <c r="AA253" s="92"/>
      <c r="AB253" s="135"/>
    </row>
    <row r="254" spans="1:28" ht="76.5" customHeight="1">
      <c r="A254" s="161"/>
      <c r="B254" s="9"/>
      <c r="C254" s="9"/>
      <c r="D254" s="9"/>
      <c r="E254" s="9"/>
      <c r="F254" s="9"/>
      <c r="G254" s="14"/>
      <c r="H254" s="78"/>
      <c r="I254" s="78"/>
      <c r="J254" s="78"/>
      <c r="K254" s="14"/>
      <c r="L254" s="78"/>
      <c r="M254" s="37"/>
      <c r="N254" s="15"/>
      <c r="O254" s="15"/>
      <c r="P254" s="15"/>
      <c r="Q254" s="15"/>
      <c r="R254" s="10"/>
      <c r="S254" s="11"/>
      <c r="T254" s="11"/>
      <c r="U254" s="11"/>
      <c r="V254" s="10"/>
      <c r="W254" s="11"/>
      <c r="X254" s="11"/>
      <c r="Y254" s="11"/>
      <c r="Z254" s="92"/>
      <c r="AA254" s="92"/>
      <c r="AB254" s="135"/>
    </row>
    <row r="255" spans="1:28" ht="73.5" customHeight="1">
      <c r="A255" s="160"/>
      <c r="B255" s="9"/>
      <c r="C255" s="9"/>
      <c r="D255" s="9"/>
      <c r="E255" s="9"/>
      <c r="F255" s="9"/>
      <c r="G255" s="14"/>
      <c r="H255" s="78"/>
      <c r="I255" s="78"/>
      <c r="J255" s="78"/>
      <c r="K255" s="14"/>
      <c r="L255" s="78"/>
      <c r="M255" s="37"/>
      <c r="N255" s="15"/>
      <c r="O255" s="15"/>
      <c r="P255" s="15"/>
      <c r="Q255" s="15"/>
      <c r="R255" s="10"/>
      <c r="S255" s="11"/>
      <c r="T255" s="11"/>
      <c r="U255" s="11"/>
      <c r="V255" s="10"/>
      <c r="W255" s="11"/>
      <c r="X255" s="11"/>
      <c r="Y255" s="11"/>
      <c r="Z255" s="92"/>
      <c r="AA255" s="92"/>
      <c r="AB255" s="135"/>
    </row>
    <row r="256" spans="1:28" ht="54.75" customHeight="1">
      <c r="A256" s="161"/>
      <c r="B256" s="9"/>
      <c r="C256" s="9"/>
      <c r="D256" s="17"/>
      <c r="E256" s="9"/>
      <c r="F256" s="9"/>
      <c r="G256" s="14"/>
      <c r="H256" s="78"/>
      <c r="I256" s="78"/>
      <c r="J256" s="78"/>
      <c r="K256" s="14"/>
      <c r="L256" s="78"/>
      <c r="M256" s="37"/>
      <c r="N256" s="15"/>
      <c r="O256" s="15"/>
      <c r="P256" s="15"/>
      <c r="Q256" s="15"/>
      <c r="R256" s="10"/>
      <c r="S256" s="11"/>
      <c r="T256" s="11"/>
      <c r="U256" s="11"/>
      <c r="V256" s="10"/>
      <c r="W256" s="11"/>
      <c r="X256" s="11"/>
      <c r="Y256" s="11"/>
      <c r="Z256" s="92"/>
      <c r="AA256" s="92"/>
      <c r="AB256" s="135"/>
    </row>
    <row r="257" spans="1:28" ht="60" customHeight="1">
      <c r="A257" s="160"/>
      <c r="B257" s="9"/>
      <c r="C257" s="9"/>
      <c r="D257" s="9"/>
      <c r="E257" s="9"/>
      <c r="F257" s="9"/>
      <c r="G257" s="14"/>
      <c r="H257" s="78"/>
      <c r="I257" s="78"/>
      <c r="J257" s="78"/>
      <c r="K257" s="14"/>
      <c r="L257" s="78"/>
      <c r="M257" s="37"/>
      <c r="N257" s="15"/>
      <c r="O257" s="15"/>
      <c r="P257" s="15"/>
      <c r="Q257" s="15"/>
      <c r="R257" s="10"/>
      <c r="S257" s="11"/>
      <c r="T257" s="11"/>
      <c r="U257" s="11"/>
      <c r="V257" s="10"/>
      <c r="W257" s="11"/>
      <c r="X257" s="11"/>
      <c r="Y257" s="11"/>
      <c r="Z257" s="92"/>
      <c r="AA257" s="92"/>
      <c r="AB257" s="135"/>
    </row>
    <row r="258" spans="1:28" ht="57.75" customHeight="1">
      <c r="A258" s="161"/>
      <c r="B258" s="9"/>
      <c r="C258" s="9"/>
      <c r="D258" s="9"/>
      <c r="E258" s="9"/>
      <c r="F258" s="9"/>
      <c r="G258" s="14"/>
      <c r="H258" s="78"/>
      <c r="I258" s="78"/>
      <c r="J258" s="78"/>
      <c r="K258" s="14"/>
      <c r="L258" s="78"/>
      <c r="M258" s="37"/>
      <c r="N258" s="15"/>
      <c r="O258" s="15"/>
      <c r="P258" s="15"/>
      <c r="Q258" s="15"/>
      <c r="R258" s="10"/>
      <c r="S258" s="11"/>
      <c r="T258" s="11"/>
      <c r="U258" s="11"/>
      <c r="V258" s="10"/>
      <c r="W258" s="11"/>
      <c r="X258" s="11"/>
      <c r="Y258" s="11"/>
      <c r="Z258" s="92"/>
      <c r="AA258" s="92"/>
      <c r="AB258" s="135"/>
    </row>
    <row r="259" spans="1:28" ht="54.75" customHeight="1">
      <c r="A259" s="160"/>
      <c r="B259" s="9"/>
      <c r="C259" s="9"/>
      <c r="D259" s="9"/>
      <c r="E259" s="9"/>
      <c r="F259" s="9"/>
      <c r="G259" s="14"/>
      <c r="H259" s="78"/>
      <c r="I259" s="78"/>
      <c r="J259" s="78"/>
      <c r="K259" s="14"/>
      <c r="L259" s="78"/>
      <c r="M259" s="37"/>
      <c r="N259" s="15"/>
      <c r="O259" s="15"/>
      <c r="P259" s="15"/>
      <c r="Q259" s="15"/>
      <c r="R259" s="10"/>
      <c r="S259" s="11"/>
      <c r="T259" s="11"/>
      <c r="U259" s="11"/>
      <c r="V259" s="10"/>
      <c r="W259" s="11"/>
      <c r="X259" s="11"/>
      <c r="Y259" s="11"/>
      <c r="Z259" s="92"/>
      <c r="AA259" s="92"/>
      <c r="AB259" s="135"/>
    </row>
    <row r="260" spans="1:28" ht="54.75" customHeight="1">
      <c r="A260" s="161"/>
      <c r="B260" s="9"/>
      <c r="C260" s="9"/>
      <c r="D260" s="9"/>
      <c r="E260" s="9"/>
      <c r="F260" s="9"/>
      <c r="G260" s="14"/>
      <c r="H260" s="78"/>
      <c r="I260" s="78"/>
      <c r="J260" s="78"/>
      <c r="K260" s="14"/>
      <c r="L260" s="78"/>
      <c r="M260" s="37"/>
      <c r="N260" s="15"/>
      <c r="O260" s="15"/>
      <c r="P260" s="15"/>
      <c r="Q260" s="15"/>
      <c r="R260" s="10"/>
      <c r="S260" s="11"/>
      <c r="T260" s="11"/>
      <c r="U260" s="11"/>
      <c r="V260" s="10"/>
      <c r="W260" s="11"/>
      <c r="X260" s="11"/>
      <c r="Y260" s="11"/>
      <c r="Z260" s="92"/>
      <c r="AA260" s="92"/>
      <c r="AB260" s="135"/>
    </row>
    <row r="261" spans="1:28" ht="54.75" customHeight="1">
      <c r="A261" s="160"/>
      <c r="B261" s="9"/>
      <c r="C261" s="9"/>
      <c r="D261" s="9"/>
      <c r="E261" s="9"/>
      <c r="F261" s="9"/>
      <c r="G261" s="14"/>
      <c r="H261" s="78"/>
      <c r="I261" s="78"/>
      <c r="J261" s="78"/>
      <c r="K261" s="14"/>
      <c r="L261" s="78"/>
      <c r="M261" s="37"/>
      <c r="N261" s="15"/>
      <c r="O261" s="15"/>
      <c r="P261" s="15"/>
      <c r="Q261" s="15"/>
      <c r="R261" s="10"/>
      <c r="S261" s="11"/>
      <c r="T261" s="11"/>
      <c r="U261" s="11"/>
      <c r="V261" s="10"/>
      <c r="W261" s="11"/>
      <c r="X261" s="11"/>
      <c r="Y261" s="11"/>
      <c r="Z261" s="92"/>
      <c r="AA261" s="92"/>
      <c r="AB261" s="135"/>
    </row>
    <row r="262" spans="1:28" ht="54.75" customHeight="1">
      <c r="A262" s="161"/>
      <c r="B262" s="9"/>
      <c r="C262" s="9"/>
      <c r="D262" s="9"/>
      <c r="E262" s="9"/>
      <c r="F262" s="9"/>
      <c r="G262" s="14"/>
      <c r="H262" s="78"/>
      <c r="I262" s="78"/>
      <c r="J262" s="78"/>
      <c r="K262" s="14"/>
      <c r="L262" s="78"/>
      <c r="M262" s="37"/>
      <c r="N262" s="15"/>
      <c r="O262" s="15"/>
      <c r="P262" s="15"/>
      <c r="Q262" s="15"/>
      <c r="R262" s="10"/>
      <c r="S262" s="11"/>
      <c r="T262" s="11"/>
      <c r="U262" s="11"/>
      <c r="V262" s="10"/>
      <c r="W262" s="11"/>
      <c r="X262" s="11"/>
      <c r="Y262" s="11"/>
      <c r="Z262" s="92"/>
      <c r="AA262" s="92"/>
      <c r="AB262" s="135"/>
    </row>
    <row r="263" spans="1:28" ht="54.75" customHeight="1">
      <c r="A263" s="160"/>
      <c r="B263" s="9"/>
      <c r="C263" s="9"/>
      <c r="D263" s="9"/>
      <c r="E263" s="9"/>
      <c r="F263" s="9"/>
      <c r="G263" s="14"/>
      <c r="H263" s="78"/>
      <c r="I263" s="78"/>
      <c r="J263" s="78"/>
      <c r="K263" s="14"/>
      <c r="L263" s="78"/>
      <c r="M263" s="37"/>
      <c r="N263" s="15"/>
      <c r="O263" s="15"/>
      <c r="P263" s="15"/>
      <c r="Q263" s="15"/>
      <c r="R263" s="10"/>
      <c r="S263" s="11"/>
      <c r="T263" s="11"/>
      <c r="U263" s="11"/>
      <c r="V263" s="10"/>
      <c r="W263" s="11"/>
      <c r="X263" s="11"/>
      <c r="Y263" s="11"/>
      <c r="Z263" s="92"/>
      <c r="AA263" s="92"/>
      <c r="AB263" s="135"/>
    </row>
    <row r="264" spans="1:28" ht="54.75" customHeight="1">
      <c r="A264" s="160"/>
      <c r="B264" s="9"/>
      <c r="C264" s="9"/>
      <c r="D264" s="9"/>
      <c r="E264" s="9"/>
      <c r="F264" s="9"/>
      <c r="G264" s="14"/>
      <c r="H264" s="78"/>
      <c r="I264" s="78"/>
      <c r="J264" s="78"/>
      <c r="K264" s="14"/>
      <c r="L264" s="78"/>
      <c r="M264" s="37"/>
      <c r="N264" s="15"/>
      <c r="O264" s="15"/>
      <c r="P264" s="15"/>
      <c r="Q264" s="15"/>
      <c r="R264" s="10"/>
      <c r="S264" s="11"/>
      <c r="T264" s="11"/>
      <c r="U264" s="11"/>
      <c r="V264" s="10"/>
      <c r="W264" s="11"/>
      <c r="X264" s="11"/>
      <c r="Y264" s="11"/>
      <c r="Z264" s="92"/>
      <c r="AA264" s="92"/>
      <c r="AB264" s="135"/>
    </row>
    <row r="265" spans="1:28" ht="57.75" customHeight="1">
      <c r="A265" s="160"/>
      <c r="B265" s="9"/>
      <c r="C265" s="9"/>
      <c r="D265" s="9"/>
      <c r="E265" s="9"/>
      <c r="F265" s="9"/>
      <c r="G265" s="14"/>
      <c r="H265" s="78"/>
      <c r="I265" s="78"/>
      <c r="J265" s="78"/>
      <c r="K265" s="14"/>
      <c r="L265" s="78"/>
      <c r="M265" s="37"/>
      <c r="N265" s="15"/>
      <c r="O265" s="15"/>
      <c r="P265" s="15"/>
      <c r="Q265" s="15"/>
      <c r="R265" s="10"/>
      <c r="S265" s="11"/>
      <c r="T265" s="11"/>
      <c r="U265" s="11"/>
      <c r="V265" s="10"/>
      <c r="W265" s="11"/>
      <c r="X265" s="11"/>
      <c r="Y265" s="11"/>
      <c r="Z265" s="92"/>
      <c r="AA265" s="92"/>
      <c r="AB265" s="135"/>
    </row>
    <row r="266" spans="1:28" ht="66.75" customHeight="1">
      <c r="A266" s="161"/>
      <c r="B266" s="9"/>
      <c r="C266" s="9"/>
      <c r="D266" s="9"/>
      <c r="E266" s="9"/>
      <c r="F266" s="9"/>
      <c r="G266" s="14"/>
      <c r="H266" s="78"/>
      <c r="I266" s="78"/>
      <c r="J266" s="78"/>
      <c r="K266" s="14"/>
      <c r="L266" s="78"/>
      <c r="M266" s="37"/>
      <c r="N266" s="15"/>
      <c r="O266" s="15"/>
      <c r="P266" s="15"/>
      <c r="Q266" s="15"/>
      <c r="R266" s="10"/>
      <c r="S266" s="11"/>
      <c r="T266" s="11"/>
      <c r="U266" s="11"/>
      <c r="V266" s="10"/>
      <c r="W266" s="11"/>
      <c r="X266" s="11"/>
      <c r="Y266" s="11"/>
      <c r="Z266" s="92"/>
      <c r="AA266" s="92"/>
      <c r="AB266" s="135"/>
    </row>
    <row r="267" spans="1:28" ht="68.25" customHeight="1">
      <c r="A267" s="160"/>
      <c r="B267" s="9"/>
      <c r="C267" s="9"/>
      <c r="D267" s="9"/>
      <c r="E267" s="9"/>
      <c r="F267" s="9"/>
      <c r="G267" s="14"/>
      <c r="H267" s="78"/>
      <c r="I267" s="78"/>
      <c r="J267" s="78"/>
      <c r="K267" s="14"/>
      <c r="L267" s="78"/>
      <c r="M267" s="37"/>
      <c r="N267" s="15"/>
      <c r="O267" s="15"/>
      <c r="P267" s="15"/>
      <c r="Q267" s="15"/>
      <c r="R267" s="10"/>
      <c r="S267" s="11"/>
      <c r="T267" s="11"/>
      <c r="U267" s="11"/>
      <c r="V267" s="10"/>
      <c r="W267" s="11"/>
      <c r="X267" s="11"/>
      <c r="Y267" s="11"/>
      <c r="Z267" s="92"/>
      <c r="AA267" s="92"/>
      <c r="AB267" s="135"/>
    </row>
    <row r="268" spans="1:28" ht="54.75" customHeight="1">
      <c r="A268" s="161"/>
      <c r="B268" s="9"/>
      <c r="C268" s="9"/>
      <c r="D268" s="9"/>
      <c r="E268" s="9"/>
      <c r="F268" s="9"/>
      <c r="G268" s="14"/>
      <c r="H268" s="78"/>
      <c r="I268" s="78"/>
      <c r="J268" s="78"/>
      <c r="K268" s="14"/>
      <c r="L268" s="78"/>
      <c r="M268" s="37"/>
      <c r="N268" s="15"/>
      <c r="O268" s="15"/>
      <c r="P268" s="15"/>
      <c r="Q268" s="15"/>
      <c r="R268" s="10"/>
      <c r="S268" s="11"/>
      <c r="T268" s="11"/>
      <c r="U268" s="11"/>
      <c r="V268" s="10"/>
      <c r="W268" s="11"/>
      <c r="X268" s="11"/>
      <c r="Y268" s="11"/>
      <c r="Z268" s="92"/>
      <c r="AA268" s="92"/>
      <c r="AB268" s="135"/>
    </row>
    <row r="269" spans="1:28" ht="54.75" customHeight="1">
      <c r="A269" s="160"/>
      <c r="B269" s="9"/>
      <c r="C269" s="9"/>
      <c r="D269" s="9"/>
      <c r="E269" s="9"/>
      <c r="F269" s="9"/>
      <c r="G269" s="14"/>
      <c r="H269" s="78"/>
      <c r="I269" s="78"/>
      <c r="J269" s="78"/>
      <c r="K269" s="14"/>
      <c r="L269" s="78"/>
      <c r="M269" s="37"/>
      <c r="N269" s="15"/>
      <c r="O269" s="15"/>
      <c r="P269" s="15"/>
      <c r="Q269" s="15"/>
      <c r="R269" s="10"/>
      <c r="S269" s="11"/>
      <c r="T269" s="11"/>
      <c r="U269" s="11"/>
      <c r="V269" s="10"/>
      <c r="W269" s="11"/>
      <c r="X269" s="11"/>
      <c r="Y269" s="11"/>
      <c r="Z269" s="92"/>
      <c r="AA269" s="92"/>
      <c r="AB269" s="135"/>
    </row>
    <row r="270" spans="1:28" ht="105" customHeight="1">
      <c r="A270" s="161"/>
      <c r="B270" s="9"/>
      <c r="C270" s="9"/>
      <c r="D270" s="9"/>
      <c r="E270" s="9"/>
      <c r="F270" s="9"/>
      <c r="G270" s="14"/>
      <c r="H270" s="78"/>
      <c r="I270" s="78"/>
      <c r="J270" s="78"/>
      <c r="K270" s="14"/>
      <c r="L270" s="78"/>
      <c r="M270" s="37"/>
      <c r="N270" s="15"/>
      <c r="O270" s="15"/>
      <c r="P270" s="15"/>
      <c r="Q270" s="15"/>
      <c r="R270" s="10"/>
      <c r="S270" s="11"/>
      <c r="T270" s="11"/>
      <c r="U270" s="11"/>
      <c r="V270" s="10"/>
      <c r="W270" s="11"/>
      <c r="X270" s="11"/>
      <c r="Y270" s="11"/>
      <c r="Z270" s="92"/>
      <c r="AA270" s="92"/>
      <c r="AB270" s="135"/>
    </row>
    <row r="271" spans="1:28" ht="72" customHeight="1">
      <c r="A271" s="160"/>
      <c r="B271" s="9"/>
      <c r="C271" s="9"/>
      <c r="D271" s="9"/>
      <c r="E271" s="9"/>
      <c r="F271" s="9"/>
      <c r="G271" s="14"/>
      <c r="H271" s="78"/>
      <c r="I271" s="78"/>
      <c r="J271" s="78"/>
      <c r="K271" s="14"/>
      <c r="L271" s="78"/>
      <c r="M271" s="37"/>
      <c r="N271" s="15"/>
      <c r="O271" s="15"/>
      <c r="P271" s="15"/>
      <c r="Q271" s="15"/>
      <c r="R271" s="10"/>
      <c r="S271" s="11"/>
      <c r="T271" s="11"/>
      <c r="U271" s="11"/>
      <c r="V271" s="10"/>
      <c r="W271" s="11"/>
      <c r="X271" s="11"/>
      <c r="Y271" s="11"/>
      <c r="Z271" s="92"/>
      <c r="AA271" s="92"/>
      <c r="AB271" s="135"/>
    </row>
    <row r="272" spans="1:28" ht="54.75" customHeight="1">
      <c r="A272" s="161"/>
      <c r="B272" s="9"/>
      <c r="C272" s="9"/>
      <c r="D272" s="9"/>
      <c r="E272" s="9"/>
      <c r="F272" s="9"/>
      <c r="G272" s="16"/>
      <c r="H272" s="79"/>
      <c r="I272" s="79"/>
      <c r="J272" s="79"/>
      <c r="K272" s="14"/>
      <c r="L272" s="78"/>
      <c r="M272" s="37"/>
      <c r="N272" s="15"/>
      <c r="O272" s="15"/>
      <c r="P272" s="15"/>
      <c r="Q272" s="15"/>
      <c r="R272" s="10"/>
      <c r="S272" s="11"/>
      <c r="T272" s="11"/>
      <c r="U272" s="11"/>
      <c r="V272" s="10"/>
      <c r="W272" s="11"/>
      <c r="X272" s="11"/>
      <c r="Y272" s="11"/>
      <c r="Z272" s="92"/>
      <c r="AA272" s="92"/>
      <c r="AB272" s="135"/>
    </row>
    <row r="273" spans="1:28" ht="54.75" customHeight="1">
      <c r="A273" s="160"/>
      <c r="B273" s="9"/>
      <c r="C273" s="9"/>
      <c r="D273" s="9"/>
      <c r="E273" s="9"/>
      <c r="F273" s="9"/>
      <c r="G273" s="14"/>
      <c r="H273" s="78"/>
      <c r="I273" s="78"/>
      <c r="J273" s="78"/>
      <c r="K273" s="14"/>
      <c r="L273" s="78"/>
      <c r="M273" s="37"/>
      <c r="N273" s="15"/>
      <c r="O273" s="15"/>
      <c r="P273" s="15"/>
      <c r="Q273" s="15"/>
      <c r="R273" s="10"/>
      <c r="S273" s="11"/>
      <c r="T273" s="11"/>
      <c r="U273" s="11"/>
      <c r="V273" s="10"/>
      <c r="W273" s="11"/>
      <c r="X273" s="11"/>
      <c r="Y273" s="11"/>
      <c r="Z273" s="92"/>
      <c r="AA273" s="92"/>
      <c r="AB273" s="135"/>
    </row>
    <row r="274" spans="1:28" ht="54.75" customHeight="1">
      <c r="A274" s="161"/>
      <c r="B274" s="9"/>
      <c r="C274" s="9"/>
      <c r="D274" s="9"/>
      <c r="E274" s="9"/>
      <c r="F274" s="9"/>
      <c r="G274" s="14"/>
      <c r="H274" s="78"/>
      <c r="I274" s="78"/>
      <c r="J274" s="78"/>
      <c r="K274" s="14"/>
      <c r="L274" s="78"/>
      <c r="M274" s="37"/>
      <c r="N274" s="15"/>
      <c r="O274" s="15"/>
      <c r="P274" s="15"/>
      <c r="Q274" s="15"/>
      <c r="R274" s="10"/>
      <c r="S274" s="11"/>
      <c r="T274" s="11"/>
      <c r="U274" s="11"/>
      <c r="V274" s="10"/>
      <c r="W274" s="11"/>
      <c r="X274" s="11"/>
      <c r="Y274" s="11"/>
      <c r="Z274" s="92"/>
      <c r="AA274" s="92"/>
      <c r="AB274" s="135"/>
    </row>
    <row r="275" spans="1:28" ht="54.75" customHeight="1">
      <c r="A275" s="160"/>
      <c r="B275" s="9"/>
      <c r="C275" s="9"/>
      <c r="D275" s="9"/>
      <c r="E275" s="9"/>
      <c r="F275" s="9"/>
      <c r="G275" s="14"/>
      <c r="H275" s="78"/>
      <c r="I275" s="78"/>
      <c r="J275" s="78"/>
      <c r="K275" s="14"/>
      <c r="L275" s="78"/>
      <c r="M275" s="37"/>
      <c r="N275" s="15"/>
      <c r="O275" s="15"/>
      <c r="P275" s="15"/>
      <c r="Q275" s="15"/>
      <c r="R275" s="10"/>
      <c r="S275" s="11"/>
      <c r="T275" s="11"/>
      <c r="U275" s="11"/>
      <c r="V275" s="10"/>
      <c r="W275" s="11"/>
      <c r="X275" s="11"/>
      <c r="Y275" s="11"/>
      <c r="Z275" s="92"/>
      <c r="AA275" s="92"/>
      <c r="AB275" s="135"/>
    </row>
    <row r="276" spans="1:28" ht="54.75" customHeight="1">
      <c r="A276" s="161"/>
      <c r="B276" s="9"/>
      <c r="C276" s="9"/>
      <c r="D276" s="9"/>
      <c r="E276" s="9"/>
      <c r="F276" s="9"/>
      <c r="G276" s="14"/>
      <c r="H276" s="78"/>
      <c r="I276" s="78"/>
      <c r="J276" s="78"/>
      <c r="K276" s="14"/>
      <c r="L276" s="78"/>
      <c r="M276" s="37"/>
      <c r="N276" s="15"/>
      <c r="O276" s="15"/>
      <c r="P276" s="15"/>
      <c r="Q276" s="15"/>
      <c r="R276" s="10"/>
      <c r="S276" s="11"/>
      <c r="T276" s="11"/>
      <c r="U276" s="11"/>
      <c r="V276" s="10"/>
      <c r="W276" s="11"/>
      <c r="X276" s="11"/>
      <c r="Y276" s="11"/>
      <c r="Z276" s="92"/>
      <c r="AA276" s="92"/>
      <c r="AB276" s="135"/>
    </row>
    <row r="277" spans="1:28" ht="54.75" customHeight="1">
      <c r="A277" s="160"/>
      <c r="B277" s="9"/>
      <c r="C277" s="9"/>
      <c r="D277" s="9"/>
      <c r="E277" s="9"/>
      <c r="F277" s="9"/>
      <c r="G277" s="14"/>
      <c r="H277" s="78"/>
      <c r="I277" s="78"/>
      <c r="J277" s="78"/>
      <c r="K277" s="14"/>
      <c r="L277" s="78"/>
      <c r="M277" s="37"/>
      <c r="N277" s="15"/>
      <c r="O277" s="15"/>
      <c r="P277" s="15"/>
      <c r="Q277" s="15"/>
      <c r="R277" s="10"/>
      <c r="S277" s="11"/>
      <c r="T277" s="11"/>
      <c r="U277" s="11"/>
      <c r="V277" s="10"/>
      <c r="W277" s="11"/>
      <c r="X277" s="11"/>
      <c r="Y277" s="11"/>
      <c r="Z277" s="92"/>
      <c r="AA277" s="92"/>
      <c r="AB277" s="135"/>
    </row>
    <row r="278" spans="1:28" ht="54.75" customHeight="1">
      <c r="A278" s="161"/>
      <c r="B278" s="9"/>
      <c r="C278" s="9"/>
      <c r="D278" s="9"/>
      <c r="E278" s="9"/>
      <c r="F278" s="9"/>
      <c r="G278" s="14"/>
      <c r="H278" s="78"/>
      <c r="I278" s="78"/>
      <c r="J278" s="78"/>
      <c r="K278" s="14"/>
      <c r="L278" s="78"/>
      <c r="M278" s="37"/>
      <c r="N278" s="15"/>
      <c r="O278" s="15"/>
      <c r="P278" s="15"/>
      <c r="Q278" s="15"/>
      <c r="R278" s="10"/>
      <c r="S278" s="11"/>
      <c r="T278" s="11"/>
      <c r="U278" s="11"/>
      <c r="V278" s="10"/>
      <c r="W278" s="11"/>
      <c r="X278" s="11"/>
      <c r="Y278" s="11"/>
      <c r="Z278" s="92"/>
      <c r="AA278" s="92"/>
      <c r="AB278" s="135"/>
    </row>
    <row r="279" spans="1:28" ht="54.75" customHeight="1">
      <c r="A279" s="160"/>
      <c r="B279" s="9"/>
      <c r="C279" s="9"/>
      <c r="D279" s="9"/>
      <c r="E279" s="9"/>
      <c r="F279" s="9"/>
      <c r="G279" s="14"/>
      <c r="H279" s="78"/>
      <c r="I279" s="78"/>
      <c r="J279" s="78"/>
      <c r="K279" s="14"/>
      <c r="L279" s="78"/>
      <c r="M279" s="37"/>
      <c r="N279" s="15"/>
      <c r="O279" s="15"/>
      <c r="P279" s="15"/>
      <c r="Q279" s="15"/>
      <c r="R279" s="10"/>
      <c r="S279" s="11"/>
      <c r="T279" s="11"/>
      <c r="U279" s="11"/>
      <c r="V279" s="10"/>
      <c r="W279" s="11"/>
      <c r="X279" s="11"/>
      <c r="Y279" s="11"/>
      <c r="Z279" s="92"/>
      <c r="AA279" s="92"/>
      <c r="AB279" s="135"/>
    </row>
    <row r="280" spans="1:28" ht="54.75" customHeight="1">
      <c r="A280" s="161"/>
      <c r="B280" s="9"/>
      <c r="C280" s="9"/>
      <c r="D280" s="9"/>
      <c r="E280" s="9"/>
      <c r="F280" s="9"/>
      <c r="G280" s="14"/>
      <c r="H280" s="78"/>
      <c r="I280" s="78"/>
      <c r="J280" s="78"/>
      <c r="K280" s="14"/>
      <c r="L280" s="78"/>
      <c r="M280" s="37"/>
      <c r="N280" s="15"/>
      <c r="O280" s="15"/>
      <c r="P280" s="15"/>
      <c r="Q280" s="15"/>
      <c r="R280" s="10"/>
      <c r="S280" s="11"/>
      <c r="T280" s="11"/>
      <c r="U280" s="11"/>
      <c r="V280" s="10"/>
      <c r="W280" s="11"/>
      <c r="X280" s="11"/>
      <c r="Y280" s="11"/>
      <c r="Z280" s="92"/>
      <c r="AA280" s="92"/>
      <c r="AB280" s="135"/>
    </row>
    <row r="281" spans="1:28" ht="54.75" customHeight="1">
      <c r="A281" s="160"/>
      <c r="B281" s="9"/>
      <c r="C281" s="9"/>
      <c r="D281" s="9"/>
      <c r="E281" s="9"/>
      <c r="F281" s="9"/>
      <c r="G281" s="14"/>
      <c r="H281" s="78"/>
      <c r="I281" s="78"/>
      <c r="J281" s="78"/>
      <c r="K281" s="14"/>
      <c r="L281" s="78"/>
      <c r="M281" s="37"/>
      <c r="N281" s="15"/>
      <c r="O281" s="15"/>
      <c r="P281" s="15"/>
      <c r="Q281" s="15"/>
      <c r="R281" s="10"/>
      <c r="S281" s="11"/>
      <c r="T281" s="11"/>
      <c r="U281" s="11"/>
      <c r="V281" s="10"/>
      <c r="W281" s="11"/>
      <c r="X281" s="11"/>
      <c r="Y281" s="11"/>
      <c r="Z281" s="92"/>
      <c r="AA281" s="92"/>
      <c r="AB281" s="135"/>
    </row>
    <row r="282" spans="1:28" ht="54.75" customHeight="1">
      <c r="A282" s="161"/>
      <c r="B282" s="9"/>
      <c r="C282" s="9"/>
      <c r="D282" s="9"/>
      <c r="E282" s="9"/>
      <c r="F282" s="9"/>
      <c r="G282" s="14"/>
      <c r="H282" s="78"/>
      <c r="I282" s="78"/>
      <c r="J282" s="78"/>
      <c r="K282" s="14"/>
      <c r="L282" s="78"/>
      <c r="M282" s="37"/>
      <c r="N282" s="15"/>
      <c r="O282" s="15"/>
      <c r="P282" s="15"/>
      <c r="Q282" s="15"/>
      <c r="R282" s="10"/>
      <c r="S282" s="11"/>
      <c r="T282" s="11"/>
      <c r="U282" s="11"/>
      <c r="V282" s="10"/>
      <c r="W282" s="11"/>
      <c r="X282" s="11"/>
      <c r="Y282" s="11"/>
      <c r="Z282" s="92"/>
      <c r="AA282" s="92"/>
      <c r="AB282" s="135"/>
    </row>
    <row r="283" spans="1:28" ht="54.75" customHeight="1">
      <c r="A283" s="160"/>
      <c r="B283" s="9"/>
      <c r="C283" s="9"/>
      <c r="D283" s="9"/>
      <c r="E283" s="9"/>
      <c r="F283" s="9"/>
      <c r="G283" s="14"/>
      <c r="H283" s="78"/>
      <c r="I283" s="78"/>
      <c r="J283" s="78"/>
      <c r="K283" s="14"/>
      <c r="L283" s="78"/>
      <c r="M283" s="37"/>
      <c r="N283" s="15"/>
      <c r="O283" s="15"/>
      <c r="P283" s="15"/>
      <c r="Q283" s="15"/>
      <c r="R283" s="10"/>
      <c r="S283" s="11"/>
      <c r="T283" s="11"/>
      <c r="U283" s="11"/>
      <c r="V283" s="10"/>
      <c r="W283" s="11"/>
      <c r="X283" s="11"/>
      <c r="Y283" s="11"/>
      <c r="Z283" s="92"/>
      <c r="AA283" s="92"/>
      <c r="AB283" s="135"/>
    </row>
    <row r="284" spans="1:28" ht="54.75" customHeight="1">
      <c r="A284" s="161"/>
      <c r="B284" s="9"/>
      <c r="C284" s="9"/>
      <c r="D284" s="9"/>
      <c r="E284" s="9"/>
      <c r="F284" s="9"/>
      <c r="G284" s="14"/>
      <c r="H284" s="78"/>
      <c r="I284" s="78"/>
      <c r="J284" s="78"/>
      <c r="K284" s="14"/>
      <c r="L284" s="78"/>
      <c r="M284" s="37"/>
      <c r="N284" s="15"/>
      <c r="O284" s="15"/>
      <c r="P284" s="15"/>
      <c r="Q284" s="15"/>
      <c r="R284" s="10"/>
      <c r="S284" s="11"/>
      <c r="T284" s="11"/>
      <c r="U284" s="11"/>
      <c r="V284" s="10"/>
      <c r="W284" s="11"/>
      <c r="X284" s="11"/>
      <c r="Y284" s="11"/>
      <c r="Z284" s="92"/>
      <c r="AA284" s="92"/>
      <c r="AB284" s="135"/>
    </row>
    <row r="285" spans="1:28" ht="54.75" customHeight="1">
      <c r="A285" s="160"/>
      <c r="B285" s="9"/>
      <c r="C285" s="9"/>
      <c r="D285" s="9"/>
      <c r="E285" s="9"/>
      <c r="F285" s="9"/>
      <c r="G285" s="14"/>
      <c r="H285" s="78"/>
      <c r="I285" s="78"/>
      <c r="J285" s="78"/>
      <c r="K285" s="14"/>
      <c r="L285" s="78"/>
      <c r="M285" s="37"/>
      <c r="N285" s="15"/>
      <c r="O285" s="15"/>
      <c r="P285" s="15"/>
      <c r="Q285" s="15"/>
      <c r="R285" s="10"/>
      <c r="S285" s="11"/>
      <c r="T285" s="11"/>
      <c r="U285" s="11"/>
      <c r="V285" s="10"/>
      <c r="W285" s="11"/>
      <c r="X285" s="11"/>
      <c r="Y285" s="11"/>
      <c r="Z285" s="92"/>
      <c r="AA285" s="92"/>
      <c r="AB285" s="135"/>
    </row>
    <row r="286" spans="1:28" ht="54.75" customHeight="1">
      <c r="A286" s="161"/>
      <c r="B286" s="9"/>
      <c r="C286" s="9"/>
      <c r="D286" s="9"/>
      <c r="E286" s="9"/>
      <c r="F286" s="9"/>
      <c r="G286" s="14"/>
      <c r="H286" s="78"/>
      <c r="I286" s="78"/>
      <c r="J286" s="78"/>
      <c r="K286" s="14"/>
      <c r="L286" s="78"/>
      <c r="M286" s="37"/>
      <c r="N286" s="15"/>
      <c r="O286" s="15"/>
      <c r="P286" s="15"/>
      <c r="Q286" s="15"/>
      <c r="R286" s="10"/>
      <c r="S286" s="11"/>
      <c r="T286" s="11"/>
      <c r="U286" s="11"/>
      <c r="V286" s="10"/>
      <c r="W286" s="11"/>
      <c r="X286" s="11"/>
      <c r="Y286" s="11"/>
      <c r="Z286" s="92"/>
      <c r="AA286" s="92"/>
      <c r="AB286" s="135"/>
    </row>
    <row r="287" spans="1:28" ht="54.75" customHeight="1">
      <c r="A287" s="160"/>
      <c r="B287" s="9"/>
      <c r="C287" s="9"/>
      <c r="D287" s="9"/>
      <c r="E287" s="9"/>
      <c r="F287" s="9"/>
      <c r="G287" s="14"/>
      <c r="H287" s="78"/>
      <c r="I287" s="78"/>
      <c r="J287" s="78"/>
      <c r="K287" s="14"/>
      <c r="L287" s="78"/>
      <c r="M287" s="37"/>
      <c r="N287" s="15"/>
      <c r="O287" s="15"/>
      <c r="P287" s="15"/>
      <c r="Q287" s="15"/>
      <c r="R287" s="10"/>
      <c r="S287" s="11"/>
      <c r="T287" s="11"/>
      <c r="U287" s="11"/>
      <c r="V287" s="10"/>
      <c r="W287" s="11"/>
      <c r="X287" s="11"/>
      <c r="Y287" s="11"/>
      <c r="Z287" s="92"/>
      <c r="AA287" s="92"/>
      <c r="AB287" s="135"/>
    </row>
    <row r="288" spans="1:28" ht="54.75" customHeight="1">
      <c r="A288" s="161"/>
      <c r="B288" s="9"/>
      <c r="C288" s="9"/>
      <c r="D288" s="9"/>
      <c r="E288" s="9"/>
      <c r="F288" s="9"/>
      <c r="G288" s="14"/>
      <c r="H288" s="78"/>
      <c r="I288" s="78"/>
      <c r="J288" s="78"/>
      <c r="K288" s="14"/>
      <c r="L288" s="78"/>
      <c r="M288" s="37"/>
      <c r="N288" s="15"/>
      <c r="O288" s="15"/>
      <c r="P288" s="15"/>
      <c r="Q288" s="15"/>
      <c r="R288" s="10"/>
      <c r="S288" s="11"/>
      <c r="T288" s="11"/>
      <c r="U288" s="11"/>
      <c r="V288" s="10"/>
      <c r="W288" s="11"/>
      <c r="X288" s="11"/>
      <c r="Y288" s="11"/>
      <c r="Z288" s="92"/>
      <c r="AA288" s="92"/>
      <c r="AB288" s="135"/>
    </row>
    <row r="289" spans="1:28" ht="84" customHeight="1">
      <c r="A289" s="160"/>
      <c r="B289" s="9"/>
      <c r="C289" s="9"/>
      <c r="D289" s="9"/>
      <c r="E289" s="9"/>
      <c r="F289" s="9"/>
      <c r="G289" s="14"/>
      <c r="H289" s="78"/>
      <c r="I289" s="78"/>
      <c r="J289" s="78"/>
      <c r="K289" s="14"/>
      <c r="L289" s="78"/>
      <c r="M289" s="37"/>
      <c r="N289" s="15"/>
      <c r="O289" s="15"/>
      <c r="P289" s="15"/>
      <c r="Q289" s="15"/>
      <c r="R289" s="10"/>
      <c r="S289" s="11"/>
      <c r="T289" s="11"/>
      <c r="U289" s="11"/>
      <c r="V289" s="10"/>
      <c r="W289" s="11"/>
      <c r="X289" s="11"/>
      <c r="Y289" s="11"/>
      <c r="Z289" s="92"/>
      <c r="AA289" s="92"/>
      <c r="AB289" s="135"/>
    </row>
    <row r="290" spans="1:28" ht="82.5" customHeight="1">
      <c r="A290" s="161"/>
      <c r="B290" s="14"/>
      <c r="C290" s="14"/>
      <c r="D290" s="14"/>
      <c r="E290" s="14"/>
      <c r="F290" s="14"/>
      <c r="G290" s="14"/>
      <c r="H290" s="78"/>
      <c r="I290" s="78"/>
      <c r="J290" s="78"/>
      <c r="K290" s="14"/>
      <c r="L290" s="78"/>
      <c r="M290" s="37"/>
      <c r="N290" s="15"/>
      <c r="O290" s="15"/>
      <c r="P290" s="15"/>
      <c r="Q290" s="15"/>
      <c r="R290" s="18"/>
      <c r="S290" s="19"/>
      <c r="T290" s="19"/>
      <c r="U290" s="19"/>
      <c r="V290" s="18"/>
      <c r="W290" s="19"/>
      <c r="X290" s="19"/>
      <c r="Y290" s="19"/>
      <c r="Z290" s="93"/>
      <c r="AA290" s="93"/>
      <c r="AB290" s="135"/>
    </row>
    <row r="291" spans="1:28" ht="54.75" customHeight="1">
      <c r="A291" s="160"/>
      <c r="B291" s="14"/>
      <c r="C291" s="14"/>
      <c r="D291" s="14"/>
      <c r="E291" s="13"/>
      <c r="F291" s="14"/>
      <c r="G291" s="20"/>
      <c r="H291" s="80"/>
      <c r="I291" s="80"/>
      <c r="J291" s="80"/>
      <c r="K291" s="20"/>
      <c r="L291" s="80"/>
      <c r="M291" s="38"/>
      <c r="N291" s="20"/>
      <c r="O291" s="20"/>
      <c r="P291" s="20"/>
      <c r="Q291" s="20"/>
      <c r="R291" s="69"/>
      <c r="S291" s="23"/>
      <c r="T291" s="23"/>
      <c r="U291" s="23"/>
      <c r="V291" s="21"/>
      <c r="W291" s="22"/>
      <c r="X291" s="22"/>
      <c r="Y291" s="23"/>
      <c r="Z291" s="94"/>
      <c r="AA291" s="94"/>
      <c r="AB291" s="135"/>
    </row>
    <row r="292" spans="1:28" s="25" customFormat="1" ht="63" customHeight="1">
      <c r="A292" s="162"/>
      <c r="B292" s="14"/>
      <c r="C292" s="14"/>
      <c r="D292" s="14"/>
      <c r="E292" s="14"/>
      <c r="F292" s="14"/>
      <c r="G292" s="20"/>
      <c r="H292" s="80"/>
      <c r="I292" s="80"/>
      <c r="J292" s="80"/>
      <c r="K292" s="20"/>
      <c r="L292" s="80"/>
      <c r="M292" s="38"/>
      <c r="N292" s="20"/>
      <c r="O292" s="20"/>
      <c r="P292" s="20"/>
      <c r="Q292" s="20"/>
      <c r="R292" s="69"/>
      <c r="S292" s="70"/>
      <c r="T292" s="23"/>
      <c r="U292" s="23"/>
      <c r="V292" s="21"/>
      <c r="W292" s="20"/>
      <c r="X292" s="22"/>
      <c r="Y292" s="23"/>
      <c r="Z292" s="94"/>
      <c r="AA292" s="94"/>
      <c r="AB292" s="136"/>
    </row>
    <row r="293" spans="1:28" s="25" customFormat="1" ht="42.75" customHeight="1">
      <c r="A293" s="162"/>
      <c r="B293" s="14"/>
      <c r="C293" s="14"/>
      <c r="D293" s="14"/>
      <c r="E293" s="14"/>
      <c r="F293" s="14"/>
      <c r="G293" s="20"/>
      <c r="H293" s="80"/>
      <c r="I293" s="80"/>
      <c r="J293" s="80"/>
      <c r="K293" s="20"/>
      <c r="L293" s="80"/>
      <c r="M293" s="38"/>
      <c r="N293" s="20"/>
      <c r="O293" s="20"/>
      <c r="P293" s="20"/>
      <c r="Q293" s="20"/>
      <c r="R293" s="69"/>
      <c r="S293" s="70"/>
      <c r="T293" s="23"/>
      <c r="U293" s="70"/>
      <c r="V293" s="21"/>
      <c r="W293" s="20"/>
      <c r="X293" s="22"/>
      <c r="Y293" s="20"/>
      <c r="Z293" s="80"/>
      <c r="AA293" s="80"/>
      <c r="AB293" s="136"/>
    </row>
    <row r="294" spans="1:28" s="25" customFormat="1" ht="42" customHeight="1">
      <c r="A294" s="163"/>
      <c r="B294" s="14"/>
      <c r="C294" s="14"/>
      <c r="D294" s="14"/>
      <c r="E294" s="14"/>
      <c r="F294" s="14"/>
      <c r="G294" s="20"/>
      <c r="H294" s="80"/>
      <c r="I294" s="80"/>
      <c r="J294" s="80"/>
      <c r="K294" s="20"/>
      <c r="L294" s="80"/>
      <c r="M294" s="38"/>
      <c r="N294" s="20"/>
      <c r="O294" s="20"/>
      <c r="P294" s="20"/>
      <c r="Q294" s="20"/>
      <c r="R294" s="69"/>
      <c r="S294" s="70"/>
      <c r="T294" s="70"/>
      <c r="U294" s="70"/>
      <c r="V294" s="21"/>
      <c r="W294" s="20"/>
      <c r="X294" s="20"/>
      <c r="Y294" s="20"/>
      <c r="Z294" s="80"/>
      <c r="AA294" s="80"/>
      <c r="AB294" s="136"/>
    </row>
    <row r="295" spans="1:28" s="25" customFormat="1" ht="97.5" customHeight="1">
      <c r="A295" s="162"/>
      <c r="B295" s="14"/>
      <c r="C295" s="14"/>
      <c r="D295" s="14"/>
      <c r="E295" s="14"/>
      <c r="F295" s="14"/>
      <c r="G295" s="20"/>
      <c r="H295" s="80"/>
      <c r="I295" s="80"/>
      <c r="J295" s="80"/>
      <c r="K295" s="20"/>
      <c r="L295" s="80"/>
      <c r="M295" s="38"/>
      <c r="N295" s="20"/>
      <c r="O295" s="20"/>
      <c r="P295" s="20"/>
      <c r="Q295" s="20"/>
      <c r="R295" s="69"/>
      <c r="S295" s="70"/>
      <c r="T295" s="70"/>
      <c r="U295" s="70"/>
      <c r="V295" s="21"/>
      <c r="W295" s="20"/>
      <c r="X295" s="20"/>
      <c r="Y295" s="20"/>
      <c r="Z295" s="80"/>
      <c r="AA295" s="80"/>
      <c r="AB295" s="136"/>
    </row>
    <row r="296" spans="1:28" s="25" customFormat="1" ht="49.5" customHeight="1">
      <c r="A296" s="162"/>
      <c r="B296" s="14"/>
      <c r="C296" s="14"/>
      <c r="D296" s="14"/>
      <c r="E296" s="14"/>
      <c r="F296" s="14"/>
      <c r="G296" s="20"/>
      <c r="H296" s="80"/>
      <c r="I296" s="80"/>
      <c r="J296" s="80"/>
      <c r="K296" s="20"/>
      <c r="L296" s="80"/>
      <c r="M296" s="38"/>
      <c r="N296" s="20"/>
      <c r="O296" s="20"/>
      <c r="P296" s="20"/>
      <c r="Q296" s="20"/>
      <c r="R296" s="69"/>
      <c r="S296" s="70"/>
      <c r="T296" s="70"/>
      <c r="U296" s="70"/>
      <c r="V296" s="21"/>
      <c r="W296" s="20"/>
      <c r="X296" s="20"/>
      <c r="Y296" s="20"/>
      <c r="Z296" s="80"/>
      <c r="AA296" s="80"/>
      <c r="AB296" s="136"/>
    </row>
    <row r="297" spans="1:28" s="25" customFormat="1" ht="39.75" customHeight="1">
      <c r="A297" s="163"/>
      <c r="B297" s="14"/>
      <c r="C297" s="14"/>
      <c r="D297" s="14"/>
      <c r="E297" s="14"/>
      <c r="F297" s="14"/>
      <c r="G297" s="20"/>
      <c r="H297" s="80"/>
      <c r="I297" s="80"/>
      <c r="J297" s="80"/>
      <c r="K297" s="20"/>
      <c r="L297" s="80"/>
      <c r="M297" s="38"/>
      <c r="N297" s="20"/>
      <c r="O297" s="20"/>
      <c r="P297" s="20"/>
      <c r="Q297" s="20"/>
      <c r="R297" s="69"/>
      <c r="S297" s="70"/>
      <c r="T297" s="70"/>
      <c r="U297" s="70"/>
      <c r="V297" s="21"/>
      <c r="W297" s="20"/>
      <c r="X297" s="20"/>
      <c r="Y297" s="20"/>
      <c r="Z297" s="80"/>
      <c r="AA297" s="80"/>
      <c r="AB297" s="136"/>
    </row>
    <row r="298" spans="1:28" s="25" customFormat="1" ht="39.75" customHeight="1">
      <c r="A298" s="162"/>
      <c r="B298" s="14"/>
      <c r="C298" s="14"/>
      <c r="D298" s="14"/>
      <c r="E298" s="14"/>
      <c r="F298" s="14"/>
      <c r="G298" s="27"/>
      <c r="H298" s="81"/>
      <c r="I298" s="81"/>
      <c r="J298" s="81"/>
      <c r="K298" s="27"/>
      <c r="L298" s="81"/>
      <c r="M298" s="39"/>
      <c r="N298" s="27"/>
      <c r="O298" s="27"/>
      <c r="P298" s="27"/>
      <c r="Q298" s="27"/>
      <c r="R298" s="69"/>
      <c r="S298" s="70"/>
      <c r="T298" s="70"/>
      <c r="U298" s="70"/>
      <c r="V298" s="21"/>
      <c r="W298" s="20"/>
      <c r="X298" s="27"/>
      <c r="Y298" s="20"/>
      <c r="Z298" s="80"/>
      <c r="AA298" s="80"/>
      <c r="AB298" s="136"/>
    </row>
    <row r="299" spans="1:28" s="25" customFormat="1" ht="33.75" customHeight="1">
      <c r="A299" s="162"/>
      <c r="B299" s="14"/>
      <c r="C299" s="14"/>
      <c r="D299" s="14"/>
      <c r="E299" s="14"/>
      <c r="F299" s="14"/>
      <c r="G299" s="27"/>
      <c r="H299" s="81"/>
      <c r="I299" s="81"/>
      <c r="J299" s="81"/>
      <c r="K299" s="27"/>
      <c r="L299" s="81"/>
      <c r="M299" s="39"/>
      <c r="N299" s="27"/>
      <c r="O299" s="27"/>
      <c r="P299" s="27"/>
      <c r="Q299" s="27"/>
      <c r="R299" s="70"/>
      <c r="S299" s="70"/>
      <c r="T299" s="70"/>
      <c r="U299" s="70"/>
      <c r="V299" s="27"/>
      <c r="W299" s="27"/>
      <c r="X299" s="27"/>
      <c r="Y299" s="27"/>
      <c r="Z299" s="81"/>
      <c r="AA299" s="81"/>
      <c r="AB299" s="136"/>
    </row>
    <row r="300" spans="1:28" s="25" customFormat="1" ht="48" customHeight="1">
      <c r="A300" s="163"/>
      <c r="B300" s="28"/>
      <c r="C300" s="28"/>
      <c r="D300" s="28"/>
      <c r="E300" s="28"/>
      <c r="F300" s="28"/>
      <c r="H300" s="82"/>
      <c r="I300" s="82"/>
      <c r="J300" s="82"/>
      <c r="L300" s="82"/>
      <c r="M300" s="40"/>
      <c r="R300" s="71"/>
      <c r="S300" s="72"/>
      <c r="T300" s="72"/>
      <c r="U300" s="72"/>
      <c r="V300" s="29"/>
      <c r="W300" s="30"/>
      <c r="Y300" s="30"/>
      <c r="Z300" s="95"/>
      <c r="AA300" s="95"/>
      <c r="AB300" s="136"/>
    </row>
    <row r="301" spans="1:28" s="25" customFormat="1" ht="11.25">
      <c r="A301" s="162"/>
      <c r="D301" s="31"/>
      <c r="H301" s="82"/>
      <c r="I301" s="82"/>
      <c r="J301" s="82"/>
      <c r="L301" s="82"/>
      <c r="M301" s="40"/>
      <c r="R301" s="71"/>
      <c r="S301" s="72"/>
      <c r="T301" s="72"/>
      <c r="U301" s="72"/>
      <c r="V301" s="29"/>
      <c r="W301" s="30"/>
      <c r="Z301" s="82"/>
      <c r="AA301" s="82"/>
      <c r="AB301" s="136"/>
    </row>
    <row r="302" spans="1:28" s="25" customFormat="1" ht="11.25">
      <c r="A302" s="164"/>
      <c r="D302" s="31"/>
      <c r="H302" s="82"/>
      <c r="I302" s="82"/>
      <c r="J302" s="82"/>
      <c r="L302" s="82"/>
      <c r="M302" s="40"/>
      <c r="R302" s="71"/>
      <c r="S302" s="72"/>
      <c r="T302" s="72"/>
      <c r="U302" s="72"/>
      <c r="V302" s="29"/>
      <c r="W302" s="30"/>
      <c r="Z302" s="82"/>
      <c r="AA302" s="82"/>
      <c r="AB302" s="136"/>
    </row>
    <row r="303" spans="1:28" s="25" customFormat="1" ht="11.25">
      <c r="A303" s="164"/>
      <c r="D303" s="31"/>
      <c r="H303" s="82"/>
      <c r="I303" s="82"/>
      <c r="J303" s="82"/>
      <c r="L303" s="82"/>
      <c r="M303" s="40"/>
      <c r="R303" s="71"/>
      <c r="S303" s="72"/>
      <c r="T303" s="72"/>
      <c r="U303" s="72"/>
      <c r="V303" s="29"/>
      <c r="W303" s="30"/>
      <c r="Z303" s="82"/>
      <c r="AA303" s="82"/>
      <c r="AB303" s="136"/>
    </row>
    <row r="304" spans="1:28" s="25" customFormat="1" ht="11.25">
      <c r="A304" s="164"/>
      <c r="D304" s="31"/>
      <c r="H304" s="82"/>
      <c r="I304" s="82"/>
      <c r="J304" s="82"/>
      <c r="L304" s="82"/>
      <c r="M304" s="40"/>
      <c r="R304" s="72"/>
      <c r="S304" s="72"/>
      <c r="T304" s="72"/>
      <c r="U304" s="72"/>
      <c r="W304" s="30"/>
      <c r="Z304" s="82"/>
      <c r="AA304" s="82"/>
      <c r="AB304" s="136"/>
    </row>
    <row r="305" spans="1:28" s="25" customFormat="1" ht="11.25">
      <c r="A305" s="164"/>
      <c r="D305" s="31"/>
      <c r="H305" s="82"/>
      <c r="I305" s="82"/>
      <c r="J305" s="82"/>
      <c r="L305" s="82"/>
      <c r="M305" s="40"/>
      <c r="R305" s="72"/>
      <c r="S305" s="72"/>
      <c r="T305" s="72"/>
      <c r="U305" s="72"/>
      <c r="W305" s="30"/>
      <c r="Z305" s="82"/>
      <c r="AA305" s="82"/>
      <c r="AB305" s="136"/>
    </row>
    <row r="306" spans="1:28" s="25" customFormat="1" ht="11.25">
      <c r="A306" s="164"/>
      <c r="D306" s="31"/>
      <c r="H306" s="82"/>
      <c r="I306" s="82"/>
      <c r="J306" s="82"/>
      <c r="L306" s="82"/>
      <c r="M306" s="40"/>
      <c r="R306" s="72"/>
      <c r="S306" s="72"/>
      <c r="T306" s="72"/>
      <c r="U306" s="72"/>
      <c r="W306" s="30"/>
      <c r="Z306" s="82"/>
      <c r="AA306" s="82"/>
      <c r="AB306" s="136"/>
    </row>
    <row r="307" spans="1:28" s="25" customFormat="1" ht="11.25">
      <c r="A307" s="164"/>
      <c r="D307" s="31"/>
      <c r="H307" s="82"/>
      <c r="I307" s="82"/>
      <c r="J307" s="82"/>
      <c r="L307" s="82"/>
      <c r="M307" s="40"/>
      <c r="R307" s="72"/>
      <c r="S307" s="72"/>
      <c r="T307" s="72"/>
      <c r="U307" s="72"/>
      <c r="W307" s="30"/>
      <c r="Z307" s="82"/>
      <c r="AA307" s="82"/>
      <c r="AB307" s="136"/>
    </row>
    <row r="308" spans="1:28" s="25" customFormat="1" ht="11.25">
      <c r="A308" s="164"/>
      <c r="D308" s="31"/>
      <c r="H308" s="82"/>
      <c r="I308" s="82"/>
      <c r="J308" s="82"/>
      <c r="L308" s="82"/>
      <c r="M308" s="40"/>
      <c r="R308" s="72"/>
      <c r="S308" s="72"/>
      <c r="T308" s="72"/>
      <c r="U308" s="72"/>
      <c r="W308" s="30"/>
      <c r="Z308" s="82"/>
      <c r="AA308" s="82"/>
      <c r="AB308" s="136"/>
    </row>
    <row r="309" spans="1:28" s="25" customFormat="1" ht="11.25">
      <c r="A309" s="164"/>
      <c r="D309" s="31"/>
      <c r="H309" s="82"/>
      <c r="I309" s="82"/>
      <c r="J309" s="82"/>
      <c r="L309" s="82"/>
      <c r="M309" s="40"/>
      <c r="R309" s="72"/>
      <c r="S309" s="72"/>
      <c r="T309" s="72"/>
      <c r="U309" s="72"/>
      <c r="Z309" s="82"/>
      <c r="AA309" s="82"/>
      <c r="AB309" s="136"/>
    </row>
    <row r="310" spans="1:28" s="25" customFormat="1" ht="11.25">
      <c r="A310" s="164"/>
      <c r="D310" s="31"/>
      <c r="H310" s="82"/>
      <c r="I310" s="82"/>
      <c r="J310" s="82"/>
      <c r="L310" s="82"/>
      <c r="M310" s="40"/>
      <c r="R310" s="72"/>
      <c r="S310" s="72"/>
      <c r="T310" s="72"/>
      <c r="U310" s="72"/>
      <c r="Z310" s="82"/>
      <c r="AA310" s="82"/>
      <c r="AB310" s="136"/>
    </row>
    <row r="311" spans="1:28" s="25" customFormat="1" ht="11.25">
      <c r="A311" s="164"/>
      <c r="D311" s="31"/>
      <c r="H311" s="82"/>
      <c r="I311" s="82"/>
      <c r="J311" s="82"/>
      <c r="L311" s="82"/>
      <c r="M311" s="40"/>
      <c r="R311" s="72"/>
      <c r="S311" s="72"/>
      <c r="T311" s="72"/>
      <c r="U311" s="72"/>
      <c r="Z311" s="82"/>
      <c r="AA311" s="82"/>
      <c r="AB311" s="136"/>
    </row>
    <row r="312" spans="1:28" s="32" customFormat="1" ht="11.25">
      <c r="A312" s="165"/>
      <c r="B312" s="25"/>
      <c r="C312" s="25"/>
      <c r="D312" s="31"/>
      <c r="E312" s="25"/>
      <c r="F312" s="25"/>
      <c r="H312" s="83"/>
      <c r="I312" s="83"/>
      <c r="J312" s="83"/>
      <c r="L312" s="83"/>
      <c r="M312" s="41"/>
      <c r="R312" s="73"/>
      <c r="S312" s="73"/>
      <c r="T312" s="73"/>
      <c r="U312" s="73"/>
      <c r="Z312" s="83"/>
      <c r="AA312" s="83"/>
      <c r="AB312" s="137"/>
    </row>
    <row r="313" spans="1:28" s="32" customFormat="1" ht="11.25">
      <c r="A313" s="165"/>
      <c r="B313" s="25"/>
      <c r="C313" s="25"/>
      <c r="D313" s="31"/>
      <c r="E313" s="25"/>
      <c r="F313" s="25"/>
      <c r="H313" s="83"/>
      <c r="I313" s="83"/>
      <c r="J313" s="83"/>
      <c r="L313" s="83"/>
      <c r="M313" s="41"/>
      <c r="R313" s="73"/>
      <c r="S313" s="73"/>
      <c r="T313" s="73"/>
      <c r="U313" s="73"/>
      <c r="Z313" s="83"/>
      <c r="AA313" s="83"/>
      <c r="AB313" s="137"/>
    </row>
    <row r="314" spans="1:28" s="32" customFormat="1" ht="11.25">
      <c r="A314" s="165"/>
      <c r="B314" s="25"/>
      <c r="C314" s="25"/>
      <c r="D314" s="31"/>
      <c r="E314" s="25"/>
      <c r="F314" s="25"/>
      <c r="H314" s="83"/>
      <c r="I314" s="83"/>
      <c r="J314" s="83"/>
      <c r="L314" s="83"/>
      <c r="M314" s="41"/>
      <c r="R314" s="73"/>
      <c r="S314" s="73"/>
      <c r="T314" s="73"/>
      <c r="U314" s="73"/>
      <c r="Z314" s="83"/>
      <c r="AA314" s="83"/>
      <c r="AB314" s="137"/>
    </row>
    <row r="315" spans="1:28" s="34" customFormat="1" ht="11.25">
      <c r="A315" s="166"/>
      <c r="B315" s="33"/>
      <c r="C315" s="33"/>
      <c r="D315" s="9"/>
      <c r="E315" s="33"/>
      <c r="F315" s="33"/>
      <c r="H315" s="84"/>
      <c r="I315" s="84"/>
      <c r="J315" s="84"/>
      <c r="L315" s="84"/>
      <c r="M315" s="42"/>
      <c r="R315" s="74"/>
      <c r="S315" s="74"/>
      <c r="T315" s="74"/>
      <c r="U315" s="74"/>
      <c r="Z315" s="84"/>
      <c r="AA315" s="84"/>
      <c r="AB315" s="138"/>
    </row>
    <row r="316" spans="1:28" s="34" customFormat="1" ht="11.25">
      <c r="A316" s="166"/>
      <c r="B316" s="33"/>
      <c r="C316" s="33"/>
      <c r="D316" s="9"/>
      <c r="E316" s="33"/>
      <c r="F316" s="33"/>
      <c r="H316" s="84"/>
      <c r="I316" s="84"/>
      <c r="J316" s="84"/>
      <c r="L316" s="84"/>
      <c r="M316" s="42"/>
      <c r="R316" s="74"/>
      <c r="S316" s="74"/>
      <c r="T316" s="74"/>
      <c r="U316" s="74"/>
      <c r="Z316" s="84"/>
      <c r="AA316" s="84"/>
      <c r="AB316" s="138"/>
    </row>
    <row r="317" spans="1:28" s="34" customFormat="1" ht="11.25">
      <c r="A317" s="166"/>
      <c r="B317" s="33"/>
      <c r="C317" s="33"/>
      <c r="D317" s="9"/>
      <c r="E317" s="33"/>
      <c r="F317" s="33"/>
      <c r="H317" s="84"/>
      <c r="I317" s="84"/>
      <c r="J317" s="84"/>
      <c r="L317" s="84"/>
      <c r="M317" s="42"/>
      <c r="R317" s="74"/>
      <c r="S317" s="74"/>
      <c r="T317" s="74"/>
      <c r="U317" s="74"/>
      <c r="Z317" s="84"/>
      <c r="AA317" s="84"/>
      <c r="AB317" s="138"/>
    </row>
    <row r="318" spans="1:28" s="34" customFormat="1" ht="11.25">
      <c r="A318" s="166"/>
      <c r="B318" s="33"/>
      <c r="C318" s="33"/>
      <c r="D318" s="9"/>
      <c r="E318" s="33"/>
      <c r="F318" s="33"/>
      <c r="H318" s="84"/>
      <c r="I318" s="84"/>
      <c r="J318" s="84"/>
      <c r="L318" s="84"/>
      <c r="M318" s="42"/>
      <c r="R318" s="74"/>
      <c r="S318" s="74"/>
      <c r="T318" s="74"/>
      <c r="U318" s="74"/>
      <c r="Z318" s="84"/>
      <c r="AA318" s="84"/>
      <c r="AB318" s="138"/>
    </row>
    <row r="319" spans="1:28" s="34" customFormat="1" ht="11.25">
      <c r="A319" s="166"/>
      <c r="B319" s="33"/>
      <c r="C319" s="33"/>
      <c r="D319" s="9"/>
      <c r="E319" s="33"/>
      <c r="F319" s="33"/>
      <c r="H319" s="84"/>
      <c r="I319" s="84"/>
      <c r="J319" s="84"/>
      <c r="L319" s="84"/>
      <c r="M319" s="42"/>
      <c r="R319" s="74"/>
      <c r="S319" s="74"/>
      <c r="T319" s="74"/>
      <c r="U319" s="74"/>
      <c r="Z319" s="84"/>
      <c r="AA319" s="84"/>
      <c r="AB319" s="138"/>
    </row>
    <row r="320" spans="1:28" s="34" customFormat="1" ht="11.25">
      <c r="A320" s="166"/>
      <c r="B320" s="33"/>
      <c r="C320" s="33"/>
      <c r="D320" s="9"/>
      <c r="E320" s="33"/>
      <c r="F320" s="33"/>
      <c r="H320" s="84"/>
      <c r="I320" s="84"/>
      <c r="J320" s="84"/>
      <c r="L320" s="84"/>
      <c r="M320" s="42"/>
      <c r="R320" s="74"/>
      <c r="S320" s="74"/>
      <c r="T320" s="74"/>
      <c r="U320" s="74"/>
      <c r="Z320" s="84"/>
      <c r="AA320" s="84"/>
      <c r="AB320" s="138"/>
    </row>
    <row r="321" spans="1:28" s="34" customFormat="1" ht="11.25">
      <c r="A321" s="166"/>
      <c r="B321" s="33"/>
      <c r="C321" s="33"/>
      <c r="D321" s="9"/>
      <c r="E321" s="33"/>
      <c r="F321" s="33"/>
      <c r="H321" s="84"/>
      <c r="I321" s="84"/>
      <c r="J321" s="84"/>
      <c r="L321" s="84"/>
      <c r="M321" s="42"/>
      <c r="R321" s="74"/>
      <c r="S321" s="74"/>
      <c r="T321" s="74"/>
      <c r="U321" s="74"/>
      <c r="Z321" s="84"/>
      <c r="AA321" s="84"/>
      <c r="AB321" s="138"/>
    </row>
    <row r="322" spans="1:28" s="34" customFormat="1" ht="11.25">
      <c r="A322" s="166"/>
      <c r="B322" s="33"/>
      <c r="C322" s="33"/>
      <c r="D322" s="9"/>
      <c r="E322" s="33"/>
      <c r="F322" s="33"/>
      <c r="H322" s="84"/>
      <c r="I322" s="84"/>
      <c r="J322" s="84"/>
      <c r="L322" s="84"/>
      <c r="M322" s="42"/>
      <c r="R322" s="74"/>
      <c r="S322" s="74"/>
      <c r="T322" s="74"/>
      <c r="U322" s="74"/>
      <c r="Z322" s="84"/>
      <c r="AA322" s="84"/>
      <c r="AB322" s="138"/>
    </row>
    <row r="323" spans="2:28" ht="11.25">
      <c r="B323" s="35"/>
      <c r="C323" s="35"/>
      <c r="D323" s="9"/>
      <c r="E323" s="35"/>
      <c r="F323" s="35"/>
      <c r="AB323" s="135"/>
    </row>
    <row r="324" spans="4:28" ht="11.25">
      <c r="D324" s="9"/>
      <c r="AB324" s="135"/>
    </row>
    <row r="325" spans="4:28" ht="11.25">
      <c r="D325" s="9"/>
      <c r="AB325" s="135"/>
    </row>
    <row r="326" spans="4:28" ht="11.25">
      <c r="D326" s="9"/>
      <c r="AB326" s="135"/>
    </row>
    <row r="327" spans="4:28" ht="11.25">
      <c r="D327" s="9"/>
      <c r="AB327" s="135"/>
    </row>
    <row r="328" spans="4:28" ht="11.25">
      <c r="D328" s="9"/>
      <c r="AB328" s="135"/>
    </row>
    <row r="329" spans="4:28" ht="11.25">
      <c r="D329" s="9"/>
      <c r="AB329" s="135"/>
    </row>
    <row r="330" spans="4:28" ht="11.25">
      <c r="D330" s="9"/>
      <c r="AB330" s="135"/>
    </row>
    <row r="331" spans="4:28" ht="11.25">
      <c r="D331" s="9"/>
      <c r="AB331" s="135"/>
    </row>
    <row r="332" spans="4:28" ht="11.25">
      <c r="D332" s="9"/>
      <c r="AB332" s="135"/>
    </row>
    <row r="333" spans="4:28" ht="11.25">
      <c r="D333" s="9"/>
      <c r="AB333" s="135"/>
    </row>
    <row r="334" spans="4:28" ht="11.25">
      <c r="D334" s="9"/>
      <c r="AB334" s="135"/>
    </row>
    <row r="335" spans="4:28" ht="11.25">
      <c r="D335" s="9"/>
      <c r="AB335" s="135"/>
    </row>
    <row r="336" spans="4:28" ht="11.25">
      <c r="D336" s="9"/>
      <c r="AB336" s="135"/>
    </row>
    <row r="337" spans="4:28" ht="11.25">
      <c r="D337" s="9"/>
      <c r="AB337" s="135"/>
    </row>
    <row r="338" spans="4:28" ht="11.25">
      <c r="D338" s="9"/>
      <c r="AB338" s="135"/>
    </row>
    <row r="339" spans="4:28" ht="11.25">
      <c r="D339" s="9"/>
      <c r="AB339" s="135"/>
    </row>
    <row r="340" spans="4:28" ht="11.25">
      <c r="D340" s="9"/>
      <c r="AB340" s="135"/>
    </row>
    <row r="341" spans="4:28" ht="11.25">
      <c r="D341" s="9"/>
      <c r="AB341" s="135"/>
    </row>
    <row r="342" spans="4:28" ht="11.25">
      <c r="D342" s="9"/>
      <c r="AB342" s="135"/>
    </row>
    <row r="343" spans="4:28" ht="11.25">
      <c r="D343" s="9"/>
      <c r="AB343" s="135"/>
    </row>
    <row r="344" spans="4:28" ht="11.25">
      <c r="D344" s="9"/>
      <c r="AB344" s="135"/>
    </row>
    <row r="345" spans="4:28" ht="11.25">
      <c r="D345" s="9"/>
      <c r="AB345" s="135"/>
    </row>
    <row r="346" spans="4:28" ht="11.25">
      <c r="D346" s="9"/>
      <c r="AB346" s="135"/>
    </row>
    <row r="347" spans="4:28" ht="11.25">
      <c r="D347" s="9"/>
      <c r="AB347" s="135"/>
    </row>
    <row r="348" spans="4:28" ht="11.25">
      <c r="D348" s="9"/>
      <c r="AB348" s="135"/>
    </row>
    <row r="349" spans="4:28" ht="11.25">
      <c r="D349" s="9"/>
      <c r="AB349" s="135"/>
    </row>
    <row r="350" spans="4:28" ht="11.25">
      <c r="D350" s="9"/>
      <c r="AB350" s="135"/>
    </row>
    <row r="351" spans="4:28" ht="11.25">
      <c r="D351" s="9"/>
      <c r="AB351" s="135"/>
    </row>
    <row r="352" spans="4:28" ht="11.25">
      <c r="D352" s="9"/>
      <c r="AB352" s="135"/>
    </row>
    <row r="353" spans="4:28" ht="11.25">
      <c r="D353" s="9"/>
      <c r="AB353" s="135"/>
    </row>
    <row r="354" spans="4:28" ht="11.25">
      <c r="D354" s="9"/>
      <c r="AB354" s="135"/>
    </row>
    <row r="355" spans="4:28" ht="11.25">
      <c r="D355" s="9"/>
      <c r="AB355" s="135"/>
    </row>
    <row r="356" spans="4:28" ht="11.25">
      <c r="D356" s="9"/>
      <c r="AB356" s="135"/>
    </row>
    <row r="357" spans="4:28" ht="11.25">
      <c r="D357" s="9"/>
      <c r="AB357" s="135"/>
    </row>
    <row r="358" spans="4:28" ht="11.25">
      <c r="D358" s="9"/>
      <c r="AB358" s="135"/>
    </row>
    <row r="359" spans="4:28" ht="11.25">
      <c r="D359" s="9"/>
      <c r="AB359" s="135"/>
    </row>
    <row r="360" spans="4:28" ht="11.25">
      <c r="D360" s="9"/>
      <c r="AB360" s="135"/>
    </row>
    <row r="361" spans="4:28" ht="11.25">
      <c r="D361" s="9"/>
      <c r="AB361" s="135"/>
    </row>
    <row r="362" spans="4:28" ht="11.25">
      <c r="D362" s="9"/>
      <c r="AB362" s="135"/>
    </row>
    <row r="363" spans="4:28" ht="11.25">
      <c r="D363" s="9"/>
      <c r="AB363" s="135"/>
    </row>
    <row r="364" spans="4:28" ht="11.25">
      <c r="D364" s="9"/>
      <c r="AB364" s="135"/>
    </row>
    <row r="365" spans="4:28" ht="11.25">
      <c r="D365" s="9"/>
      <c r="AB365" s="135"/>
    </row>
    <row r="366" spans="4:28" ht="11.25">
      <c r="D366" s="9"/>
      <c r="AB366" s="135"/>
    </row>
    <row r="367" spans="4:28" ht="11.25">
      <c r="D367" s="9"/>
      <c r="AB367" s="135"/>
    </row>
    <row r="368" spans="4:28" ht="11.25">
      <c r="D368" s="9"/>
      <c r="AB368" s="135"/>
    </row>
    <row r="369" spans="4:28" ht="11.25">
      <c r="D369" s="9"/>
      <c r="AB369" s="135"/>
    </row>
    <row r="370" spans="4:28" ht="11.25">
      <c r="D370" s="9"/>
      <c r="AB370" s="135"/>
    </row>
    <row r="371" spans="4:28" ht="11.25">
      <c r="D371" s="9"/>
      <c r="AB371" s="135"/>
    </row>
    <row r="372" spans="4:28" ht="11.25">
      <c r="D372" s="9"/>
      <c r="AB372" s="135"/>
    </row>
    <row r="373" spans="4:28" ht="11.25">
      <c r="D373" s="9"/>
      <c r="AB373" s="135"/>
    </row>
    <row r="374" spans="4:28" ht="11.25">
      <c r="D374" s="9"/>
      <c r="AB374" s="135"/>
    </row>
    <row r="375" spans="4:28" ht="11.25">
      <c r="D375" s="9"/>
      <c r="AB375" s="135"/>
    </row>
    <row r="376" spans="4:28" ht="11.25">
      <c r="D376" s="9"/>
      <c r="AB376" s="135"/>
    </row>
    <row r="377" spans="4:28" ht="11.25">
      <c r="D377" s="9"/>
      <c r="AB377" s="135"/>
    </row>
    <row r="378" spans="4:28" ht="11.25">
      <c r="D378" s="9"/>
      <c r="AB378" s="135"/>
    </row>
    <row r="379" spans="4:28" ht="11.25">
      <c r="D379" s="9"/>
      <c r="AB379" s="135"/>
    </row>
    <row r="380" spans="4:28" ht="11.25">
      <c r="D380" s="9"/>
      <c r="AB380" s="135"/>
    </row>
    <row r="381" ht="11.25">
      <c r="AB381" s="135"/>
    </row>
    <row r="382" ht="11.25">
      <c r="AB382" s="135"/>
    </row>
  </sheetData>
  <sheetProtection/>
  <mergeCells count="24">
    <mergeCell ref="V4:Y4"/>
    <mergeCell ref="A114:E114"/>
    <mergeCell ref="K3:K5"/>
    <mergeCell ref="L3:L5"/>
    <mergeCell ref="A6:U6"/>
    <mergeCell ref="R4:U4"/>
    <mergeCell ref="N3:Q3"/>
    <mergeCell ref="N4:N5"/>
    <mergeCell ref="P4:P5"/>
    <mergeCell ref="A225:E225"/>
    <mergeCell ref="Q4:Q5"/>
    <mergeCell ref="G3:G5"/>
    <mergeCell ref="M3:M5"/>
    <mergeCell ref="C3:C5"/>
    <mergeCell ref="A226:E226"/>
    <mergeCell ref="A1:S1"/>
    <mergeCell ref="A3:A5"/>
    <mergeCell ref="B3:B5"/>
    <mergeCell ref="D3:D5"/>
    <mergeCell ref="E3:E5"/>
    <mergeCell ref="F3:F5"/>
    <mergeCell ref="O4:O5"/>
    <mergeCell ref="Q2:U2"/>
    <mergeCell ref="A115:AB1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Wiszniewski</dc:creator>
  <cp:keywords/>
  <dc:description/>
  <cp:lastModifiedBy>Anna Wysocka</cp:lastModifiedBy>
  <cp:lastPrinted>2009-07-29T10:30:42Z</cp:lastPrinted>
  <dcterms:created xsi:type="dcterms:W3CDTF">2008-03-05T12:41:51Z</dcterms:created>
  <dcterms:modified xsi:type="dcterms:W3CDTF">2009-08-05T10:09:02Z</dcterms:modified>
  <cp:category/>
  <cp:version/>
  <cp:contentType/>
  <cp:contentStatus/>
</cp:coreProperties>
</file>